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_leon\Desktop\"/>
    </mc:Choice>
  </mc:AlternateContent>
  <bookViews>
    <workbookView xWindow="0" yWindow="0" windowWidth="28800" windowHeight="11730" tabRatio="708" firstSheet="1" activeTab="1"/>
  </bookViews>
  <sheets>
    <sheet name="План с правками ОЛ" sheetId="18" state="hidden" r:id="rId1"/>
    <sheet name="План" sheetId="20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План!$A$10:$P$47</definedName>
    <definedName name="_xlnm._FilterDatabase" localSheetId="3" hidden="1">пример!$A$3:$O$16</definedName>
    <definedName name="_xlnm.Print_Titles" localSheetId="1">План!$10:$10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План!$A$1:$M$47</definedName>
    <definedName name="_xlnm.Print_Area" localSheetId="0">'План с правками ОЛ'!$A$1:$O$32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0" i="20" l="1"/>
  <c r="K13" i="20" l="1"/>
  <c r="M13" i="20" l="1"/>
  <c r="L13" i="20"/>
  <c r="K37" i="20" l="1"/>
  <c r="J37" i="20" l="1"/>
  <c r="L37" i="20"/>
  <c r="M37" i="20"/>
  <c r="I37" i="20"/>
  <c r="G37" i="20"/>
  <c r="G13" i="20" l="1"/>
  <c r="L35" i="20" l="1"/>
  <c r="L12" i="20" s="1"/>
  <c r="M35" i="20"/>
  <c r="M12" i="20" s="1"/>
  <c r="K35" i="20"/>
  <c r="J13" i="20" l="1"/>
  <c r="K12" i="20" l="1"/>
  <c r="M44" i="20"/>
  <c r="L44" i="20"/>
  <c r="L43" i="20" s="1"/>
  <c r="K44" i="20"/>
  <c r="J44" i="20"/>
  <c r="J43" i="20" s="1"/>
  <c r="I44" i="20"/>
  <c r="M40" i="20"/>
  <c r="L40" i="20"/>
  <c r="J40" i="20"/>
  <c r="I13" i="20"/>
  <c r="J35" i="20"/>
  <c r="I35" i="20"/>
  <c r="G35" i="20"/>
  <c r="I12" i="20" l="1"/>
  <c r="J12" i="20"/>
  <c r="G44" i="20" l="1"/>
  <c r="G43" i="20" s="1"/>
  <c r="M43" i="20"/>
  <c r="I43" i="20"/>
  <c r="M39" i="20"/>
  <c r="L39" i="20"/>
  <c r="K39" i="20"/>
  <c r="J39" i="20"/>
  <c r="I39" i="20"/>
  <c r="G39" i="20"/>
  <c r="G12" i="20"/>
  <c r="M11" i="20" l="1"/>
  <c r="K43" i="20"/>
  <c r="K11" i="20" l="1"/>
  <c r="L11" i="20"/>
  <c r="K26" i="18"/>
  <c r="L26" i="18"/>
  <c r="L24" i="18" l="1"/>
  <c r="L25" i="18"/>
  <c r="L23" i="18"/>
  <c r="K8" i="18"/>
  <c r="I8" i="18"/>
  <c r="O8" i="18"/>
  <c r="N8" i="18"/>
  <c r="M8" i="18"/>
  <c r="M30" i="18" l="1"/>
  <c r="N30" i="18"/>
  <c r="O30" i="18"/>
  <c r="K30" i="18"/>
  <c r="L32" i="18"/>
  <c r="L31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9" i="18"/>
  <c r="K28" i="18"/>
  <c r="M28" i="18"/>
  <c r="M7" i="18" s="1"/>
  <c r="N28" i="18"/>
  <c r="O28" i="18"/>
  <c r="I28" i="18"/>
  <c r="L27" i="18"/>
  <c r="K7" i="18" l="1"/>
  <c r="L8" i="18"/>
  <c r="L30" i="18"/>
  <c r="O7" i="18"/>
  <c r="N7" i="18"/>
  <c r="L28" i="18"/>
  <c r="L7" i="18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<sst xmlns="http://schemas.openxmlformats.org/spreadsheetml/2006/main" count="592" uniqueCount="189">
  <si>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</si>
  <si>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</si>
  <si>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</si>
  <si>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</si>
  <si>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</si>
  <si>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</si>
  <si>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</si>
  <si>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</si>
  <si>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</si>
  <si>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</si>
  <si>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</si>
  <si>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</si>
  <si>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</si>
  <si>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</si>
  <si>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</si>
  <si>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</si>
  <si>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</si>
  <si>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</si>
  <si>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</si>
  <si>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</si>
  <si>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</si>
  <si>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</si>
  <si>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</si>
  <si>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</si>
  <si>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</si>
  <si>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</si>
  <si>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</si>
  <si>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</si>
  <si>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</si>
  <si>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</si>
  <si>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</si>
  <si>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</si>
  <si>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</si>
  <si>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</si>
  <si>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</si>
  <si>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</si>
  <si>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</si>
  <si>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</si>
  <si>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</si>
  <si>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</si>
  <si>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</si>
  <si>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</si>
  <si>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</si>
  <si>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</si>
  <si>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</si>
  <si>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</si>
  <si>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</si>
  <si>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</si>
  <si>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</si>
  <si>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</si>
  <si>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</si>
  <si>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</si>
  <si>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</si>
  <si>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</si>
  <si>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</si>
  <si>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</si>
  <si>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</si>
  <si>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</si>
  <si>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</si>
  <si>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</si>
  <si>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</si>
  <si>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</si>
  <si>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</si>
  <si>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</si>
  <si>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</si>
  <si>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</si>
  <si>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</si>
  <si>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</si>
  <si>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</si>
  <si>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</si>
  <si>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</si>
  <si>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</si>
  <si>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</si>
  <si>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</si>
  <si>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</si>
  <si>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</si>
  <si>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</si>
  <si>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</si>
  <si>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</si>
  <si>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</si>
  <si>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</si>
  <si>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</si>
  <si>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</si>
  <si>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</si>
  <si>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</si>
  <si>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</si>
  <si>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</si>
  <si>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</si>
  <si>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</si>
  <si>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</si>
  <si>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</si>
  <si>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</si>
  <si>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</si>
  <si>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</si>
  <si>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</si>
  <si>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</si>
  <si>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</si>
  <si>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</si>
  <si>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</si>
  <si>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</si>
  <si>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</si>
  <si>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</si>
  <si>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</si>
  <si>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</si>
  <si>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</si>
  <si>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</si>
  <si>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</si>
  <si>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</si>
  <si>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</si>
  <si>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</si>
  <si>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</si>
  <si>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</si>
  <si>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</si>
  <si>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</si>
  <si>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</si>
  <si>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</si>
  <si>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</si>
  <si>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</si>
  <si>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</si>
  <si>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</si>
  <si>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</si>
  <si>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</si>
  <si>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</si>
  <si>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</si>
  <si>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</si>
  <si>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</si>
  <si>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</si>
  <si>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</si>
  <si>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</si>
  <si>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</si>
  <si>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</si>
  <si>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</si>
  <si>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</si>
  <si>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</si>
  <si>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</si>
  <si>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</si>
  <si>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</si>
  <si>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</si>
  <si>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</si>
  <si>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</si>
  <si>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</si>
  <si>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КГРиЦ</t>
  </si>
  <si>
    <t>2023 год</t>
  </si>
  <si>
    <t>1</t>
  </si>
  <si>
    <t>Подготовка документов территориального планирования, документации по планировке территории</t>
  </si>
  <si>
    <t xml:space="preserve">Приложение к приказу  </t>
  </si>
  <si>
    <t>2024 год</t>
  </si>
  <si>
    <t xml:space="preserve">2023 год </t>
  </si>
  <si>
    <t>00</t>
  </si>
  <si>
    <t>Всего по Муниципальной программе</t>
  </si>
  <si>
    <t>Комплект документации*</t>
  </si>
  <si>
    <t>*   - данные указаны с учетом сопутствующих документов</t>
  </si>
  <si>
    <t>Подготовка проекта межевания территории в границах улиц Тихорецкая – Школьная – Киевская – Великолукская в городе Калининграде</t>
  </si>
  <si>
    <t xml:space="preserve">2024 год </t>
  </si>
  <si>
    <t>2025 год</t>
  </si>
  <si>
    <t>муниципальной программы «Обеспечение градостроительной и архитектурной деятельности в городском округе «Город Калининград» 
на 2023 год и плановый период  2024-2025 гг.»</t>
  </si>
  <si>
    <t>Разработка проектов межевания территорий в границах городского округа «Город Калининград»</t>
  </si>
  <si>
    <t>Подготовка проекта планировки территории с проектом межевания в его составе в районе шос. Люблинского.</t>
  </si>
  <si>
    <t>Подготовка проекта межевания  территории в районе 
наб. Ветеранов – ул. Октябрьской в г. Калининграде</t>
  </si>
  <si>
    <t>04</t>
  </si>
  <si>
    <t>Деятельность в области  инженерных изысканий, инженерно-технического проектирования, 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</si>
  <si>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КГХиС             </t>
  </si>
  <si>
    <t>94211</t>
  </si>
  <si>
    <t>94212</t>
  </si>
  <si>
    <t>Количество сопровождаемых проектов</t>
  </si>
  <si>
    <t>Ведение цифрового дежурного плана и цифровой картографической основы</t>
  </si>
  <si>
    <t>94213</t>
  </si>
  <si>
    <t>Демонтаж рекламных конструкций и иных материалов рекламного характера</t>
  </si>
  <si>
    <t>Подготовка проекта планировки территории с проектом межевания в его составе, предусматривающего реконструкцию линейного объекта: «Реконструкция участка сети дождевой канализации диаметром 1600 мм с устройством очистных сооружений в районе ботанического сада в г. Калининграде»</t>
  </si>
  <si>
    <t>от "____" ____________ 2023 г. № ________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</si>
  <si>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в границах ул. Ломоносова – просп. Советский – ул. Марш. Борзова в Центральном районе» 
в г. Калининграде»  от 30.10.2019 № 392»</t>
  </si>
  <si>
    <t>Подготовка проекта внесения изменений
в проект межевания территории в составе документации
по планировке территории «Проект  планировки территории с проектом межевания в его составе в границах ул. Державина -
 ул. Лейт. Катина -   ул. Палубная -  ул. Бригадная -
 ул. Воронежская   (мкр. Зеленое) в  
г. Калининграде» от 20.10.2017 № 1543</t>
  </si>
  <si>
    <t>Подготовка проекта  межевания территории  в границах красных линий пр-кта Победы – ул. Радищева – ул. Станочная в 
г. Калининграде</t>
  </si>
  <si>
    <t>Оценка рыночной стоимости права на заключение договора 
о комплексном развитии  территорий в г. Калининграде</t>
  </si>
  <si>
    <t>Подготовка проекта схемы границ территорий, в которых допускается осуществление деятельности по их комплексному 
и устойчивому развитию, в г. Калининграде</t>
  </si>
  <si>
    <t xml:space="preserve"> Подготовка проекта внесения изменений в проект планировки территории с проектом межевания в его составе в границах 
ул. Украинская – ул. Согласия –   ул. Рассветная – ул. Горького 
в Ленинградском районе, утвержденный постановлением администрации городского округа «Город Калининград» 
от 11.10.2017 № 1484 </t>
  </si>
  <si>
    <t>Подготовка проекта планировки территории с проектом межевания в его составе, предусматривающего реконструкцию линейного объекта: «Реконструкция участка сети дождевой канализации с устройством очистных сооружений по ул. Тургенева в г. Калининграде»</t>
  </si>
  <si>
    <t>Подготовка проекта планировки территории с проектом межевания в его составе, предусматривающего реконструкцию линейного объекта: «Реконструкция участка сети дождевой канализации диаметром 450 мм с устройством очистных сооружений по ул. Колхозной в г. Калининграде»</t>
  </si>
  <si>
    <t>Подготовка проекта планировки территории с проектом межевания в его составе, предусматривающего реконструкцию линейного объекта: «Реконструкция участка сети дождевой канализации диаметром 750 мм с устройством очистных сооружений по ул. Герцена в г. Калининграде»</t>
  </si>
  <si>
    <t>Подготовка проекта планировки территории с проектом межевания в его составе, предусматривающего реконструкцию линейных объектов: «Реконструкция участка сети дождевой канализации с устройством очистных сооружений по ул. Герцена в г. Калининграде» и «Реконструкция участка сети дождевой канализации диаметром 700 мм с устройством очистных сооружений по ул. Колхозной в  г. Калининграде»</t>
  </si>
  <si>
    <t>Организация осуществления капитальных вложений в объекты капитального строительства муниципальной  собственности</t>
  </si>
  <si>
    <t>Подготовка проекта внесения изменений в проект межевания территории в составе документации по планировке территории, утвержденной постановлением  администрации городского округа «Город Калининград от 11.12.2015 № 2072 «Проект планировки территории с проектом межевания в его составе в границах  ул. Ломоносова – пр-кт Советский – ул. Марш. Борзова в Центральном районе».</t>
  </si>
  <si>
    <t>Подготовка проекта внесения изменений в проект межевания территории пос. Совхозный в Центральном районе, утвержденный постановление администрации городского округа «Город Калининград» от 31.08.2015 № 1437</t>
  </si>
  <si>
    <t>Подготовка проекта внесения изменений в проект межевания территории в границах красных линий пр-кта. Московский –  
ул. Ялтинская – пер. Ялтинский в Ленинградском районе г. Калининграда, утверждённый постановлением администрации городского округа «Город Калининград» от 15.06.2016 № 835</t>
  </si>
  <si>
    <t>.Подготовка проекта внесения изменений в проект планировки территории с проектом межевания в его составе  в границах красных линий ул. Красной - ул. Окуловской – территория военного городка «Лермонтовский № 2» - территория нежилого здания № 263 по ул. Красной в Центральном районе 
 г. Калининграда, утвержденный постановлением главы администрации городского округа «Город Калининград» от 10.02.2010 № 200</t>
  </si>
  <si>
    <t>Подготовка проекта внесения изменений в проект планировки территории с проектом межевания в его составе в границах 
пер. Алданский 2-й – ул. Аральская –  ул. Макаренко –
 ул. Карташева – ул. Алтайская 2-я –  ул. Славянская –
 ул. Тихоокеанская – Балтийское шоссе в Центральном районе (пос. Космодемьянского), утвержденный постановлением администрации городского округа «Город Калининград» 
от 02.10.2013  № 1510</t>
  </si>
  <si>
    <t xml:space="preserve">Подготовка проекта межевания территории в границах
ул. Танковая - ул. Краснодонская - пер. Краснодонский </t>
  </si>
  <si>
    <t>Подготовка предпроектной концепции 
«Благоустройство и развитие территорий, прилегающих к ручью Литовскому и пруду Ялтинскому в г. Калининграде»</t>
  </si>
  <si>
    <t>Разработка  дизайна канализационных люков  в г. Калининграде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</si>
</sst>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[$-419]mmmm\ yyyy;@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65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vertical="center" wrapText="1"/>
    </xf>
    <xf numFmtId="0" fontId="16" fillId="5" borderId="0" xfId="0" applyFont="1" applyFill="1" applyAlignment="1">
      <alignment wrapText="1"/>
    </xf>
    <xf numFmtId="0" fontId="18" fillId="5" borderId="1" xfId="0" applyFont="1" applyFill="1" applyBorder="1" applyAlignment="1">
      <alignment horizontal="left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vertical="center" wrapText="1"/>
    </xf>
    <xf numFmtId="0" fontId="16" fillId="6" borderId="0" xfId="0" applyFont="1" applyFill="1" applyAlignment="1">
      <alignment wrapText="1"/>
    </xf>
    <xf numFmtId="4" fontId="16" fillId="6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Alignment="1">
      <alignment horizontal="centerContinuous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top" wrapText="1"/>
    </xf>
    <xf numFmtId="165" fontId="19" fillId="4" borderId="1" xfId="0" applyNumberFormat="1" applyFont="1" applyFill="1" applyBorder="1" applyAlignment="1">
      <alignment horizontal="center" vertical="center" wrapText="1"/>
    </xf>
    <xf numFmtId="4" fontId="19" fillId="7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wrapText="1"/>
    </xf>
    <xf numFmtId="0" fontId="1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1" fontId="19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1" fontId="19" fillId="8" borderId="1" xfId="0" applyNumberFormat="1" applyFont="1" applyFill="1" applyBorder="1" applyAlignment="1">
      <alignment horizontal="center" vertical="center" wrapText="1"/>
    </xf>
    <xf numFmtId="165" fontId="19" fillId="8" borderId="1" xfId="0" applyNumberFormat="1" applyFont="1" applyFill="1" applyBorder="1" applyAlignment="1">
      <alignment horizontal="center" vertical="center" wrapText="1"/>
    </xf>
    <xf numFmtId="2" fontId="19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 wrapText="1"/>
    </xf>
    <xf numFmtId="1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9" fillId="4" borderId="1" xfId="0" applyNumberFormat="1" applyFont="1" applyFill="1" applyBorder="1" applyAlignment="1">
      <alignment horizontal="center" vertical="center" wrapText="1"/>
    </xf>
    <xf numFmtId="49" fontId="19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vertical="top" wrapText="1"/>
    </xf>
    <xf numFmtId="1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left" vertical="center" wrapText="1"/>
    </xf>
    <xf numFmtId="49" fontId="19" fillId="9" borderId="1" xfId="0" applyNumberFormat="1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vertical="top" wrapText="1"/>
    </xf>
    <xf numFmtId="1" fontId="19" fillId="9" borderId="1" xfId="0" applyNumberFormat="1" applyFont="1" applyFill="1" applyBorder="1" applyAlignment="1">
      <alignment horizontal="center" vertical="center" wrapText="1"/>
    </xf>
    <xf numFmtId="165" fontId="19" fillId="9" borderId="1" xfId="0" applyNumberFormat="1" applyFont="1" applyFill="1" applyBorder="1" applyAlignment="1">
      <alignment horizontal="center" vertical="center" wrapText="1"/>
    </xf>
    <xf numFmtId="4" fontId="19" fillId="9" borderId="1" xfId="0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top" wrapText="1"/>
    </xf>
    <xf numFmtId="1" fontId="19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19" fillId="10" borderId="1" xfId="0" applyNumberFormat="1" applyFont="1" applyFill="1" applyBorder="1" applyAlignment="1">
      <alignment horizontal="center" vertical="center" wrapText="1"/>
    </xf>
    <xf numFmtId="4" fontId="19" fillId="8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 applyProtection="1">
      <alignment horizontal="center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Continuous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vertical="top" wrapText="1"/>
    </xf>
    <xf numFmtId="0" fontId="19" fillId="10" borderId="1" xfId="0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left" vertical="center" wrapText="1"/>
    </xf>
    <xf numFmtId="0" fontId="19" fillId="10" borderId="1" xfId="0" applyFont="1" applyFill="1" applyBorder="1" applyAlignment="1">
      <alignment vertical="top" wrapText="1"/>
    </xf>
    <xf numFmtId="1" fontId="19" fillId="10" borderId="1" xfId="0" applyNumberFormat="1" applyFont="1" applyFill="1" applyBorder="1" applyAlignment="1">
      <alignment horizontal="center" vertical="center" wrapText="1"/>
    </xf>
    <xf numFmtId="165" fontId="19" fillId="10" borderId="1" xfId="0" applyNumberFormat="1" applyFont="1" applyFill="1" applyBorder="1" applyAlignment="1">
      <alignment horizontal="center" vertical="center" wrapText="1"/>
    </xf>
    <xf numFmtId="2" fontId="19" fillId="10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49" fontId="9" fillId="10" borderId="1" xfId="0" applyNumberFormat="1" applyFont="1" applyFill="1" applyBorder="1" applyAlignment="1" applyProtection="1">
      <alignment horizontal="center" vertical="center" wrapText="1"/>
    </xf>
    <xf numFmtId="4" fontId="19" fillId="10" borderId="1" xfId="0" applyNumberFormat="1" applyFont="1" applyFill="1" applyBorder="1" applyAlignment="1">
      <alignment horizontal="center" vertical="center" wrapText="1"/>
    </xf>
    <xf numFmtId="4" fontId="21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="76" zoomScaleNormal="76" zoomScaleSheetLayoutView="76" workbookViewId="0"/>
  </sheetViews>
  <sheetFormatPr defaultColWidth="8.85546875" defaultRowHeight="15.75" x14ac:dyDescent="0.25"/>
  <cols>
    <col min="1" max="1" width="11.140625" style="28" customWidth="1"/>
    <col min="2" max="2" width="11.7109375" style="28" customWidth="1"/>
    <col min="3" max="3" width="6.5703125" style="28" bestFit="1" customWidth="1"/>
    <col min="4" max="4" width="12.7109375" style="28" customWidth="1"/>
    <col min="5" max="5" width="17.85546875" style="28" customWidth="1"/>
    <col min="6" max="6" width="53.85546875" style="28" customWidth="1"/>
    <col min="7" max="7" width="22.140625" style="28" customWidth="1"/>
    <col min="8" max="8" width="7.5703125" style="28" customWidth="1"/>
    <col min="9" max="9" width="11.140625" style="28" customWidth="1"/>
    <col min="10" max="10" width="15" style="28" customWidth="1"/>
    <col min="11" max="11" width="8.140625" style="28" customWidth="1"/>
    <col min="12" max="12" width="12" style="28" customWidth="1"/>
    <col min="13" max="13" width="13" style="28" customWidth="1"/>
    <col min="14" max="15" width="15.42578125" style="28" customWidth="1"/>
    <col min="16" max="16" width="8.85546875" style="35"/>
    <col min="17" max="17" width="10.7109375" style="35" customWidth="1"/>
    <col min="18" max="16384" width="8.85546875" style="28"/>
  </cols>
  <sheetData>
    <row r="1" spans="1:17" ht="18.75" x14ac:dyDescent="0.25">
      <c r="A1" s="26" t="s">
        <v>90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ht="18.75" x14ac:dyDescent="0.25">
      <c r="A2" s="26" t="s">
        <v>123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4" spans="1:17" ht="31.5" x14ac:dyDescent="0.25">
      <c r="A4" s="155" t="s">
        <v>91</v>
      </c>
      <c r="B4" s="155" t="s">
        <v>4</v>
      </c>
      <c r="C4" s="155" t="s">
        <v>92</v>
      </c>
      <c r="D4" s="29" t="s">
        <v>50</v>
      </c>
      <c r="E4" s="29"/>
      <c r="F4" s="155" t="s">
        <v>93</v>
      </c>
      <c r="G4" s="29" t="s">
        <v>17</v>
      </c>
      <c r="H4" s="29"/>
      <c r="I4" s="29"/>
      <c r="J4" s="29"/>
      <c r="K4" s="29" t="s">
        <v>94</v>
      </c>
      <c r="L4" s="29"/>
      <c r="M4" s="29"/>
      <c r="N4" s="29"/>
      <c r="O4" s="29"/>
    </row>
    <row r="5" spans="1:17" ht="47.25" x14ac:dyDescent="0.25">
      <c r="A5" s="155"/>
      <c r="B5" s="155"/>
      <c r="C5" s="155"/>
      <c r="D5" s="36" t="s">
        <v>51</v>
      </c>
      <c r="E5" s="36" t="s">
        <v>52</v>
      </c>
      <c r="F5" s="155"/>
      <c r="G5" s="36" t="s">
        <v>18</v>
      </c>
      <c r="H5" s="36" t="s">
        <v>95</v>
      </c>
      <c r="I5" s="36" t="s">
        <v>96</v>
      </c>
      <c r="J5" s="36" t="s">
        <v>54</v>
      </c>
      <c r="K5" s="36">
        <v>2020</v>
      </c>
      <c r="L5" s="36" t="s">
        <v>46</v>
      </c>
      <c r="M5" s="36">
        <v>2021</v>
      </c>
      <c r="N5" s="36">
        <v>2022</v>
      </c>
      <c r="O5" s="36">
        <v>2023</v>
      </c>
    </row>
    <row r="6" spans="1:17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7" s="60" customFormat="1" ht="31.5" x14ac:dyDescent="0.25">
      <c r="A7" s="54" t="s">
        <v>58</v>
      </c>
      <c r="B7" s="55" t="s">
        <v>97</v>
      </c>
      <c r="C7" s="55">
        <v>164</v>
      </c>
      <c r="D7" s="55" t="s">
        <v>97</v>
      </c>
      <c r="E7" s="55" t="s">
        <v>97</v>
      </c>
      <c r="F7" s="56" t="s">
        <v>87</v>
      </c>
      <c r="G7" s="57" t="s">
        <v>124</v>
      </c>
      <c r="H7" s="58" t="s">
        <v>80</v>
      </c>
      <c r="I7" s="58">
        <v>13</v>
      </c>
      <c r="J7" s="54"/>
      <c r="K7" s="61">
        <f>K8+K28+K30</f>
        <v>0</v>
      </c>
      <c r="L7" s="61">
        <f>L8+L28+L30</f>
        <v>12252.8</v>
      </c>
      <c r="M7" s="61">
        <f>M8+M28+M30</f>
        <v>10080.799999999999</v>
      </c>
      <c r="N7" s="61">
        <f>N8+N28+N30</f>
        <v>2172</v>
      </c>
      <c r="O7" s="61">
        <f>O8+O28+O30</f>
        <v>0</v>
      </c>
      <c r="P7" s="59"/>
      <c r="Q7" s="59"/>
    </row>
    <row r="8" spans="1:17" s="49" customFormat="1" ht="73.5" customHeight="1" x14ac:dyDescent="0.25">
      <c r="A8" s="43" t="s">
        <v>58</v>
      </c>
      <c r="B8" s="44">
        <v>40416</v>
      </c>
      <c r="C8" s="44">
        <v>164</v>
      </c>
      <c r="D8" s="44">
        <v>27300052</v>
      </c>
      <c r="E8" s="44" t="s">
        <v>105</v>
      </c>
      <c r="F8" s="45" t="s">
        <v>98</v>
      </c>
      <c r="G8" s="46" t="s">
        <v>124</v>
      </c>
      <c r="H8" s="47" t="s">
        <v>80</v>
      </c>
      <c r="I8" s="44">
        <f>SUM(I9:I25)</f>
        <v>20</v>
      </c>
      <c r="J8" s="44"/>
      <c r="K8" s="65">
        <f>SUM(K9:K25)</f>
        <v>0</v>
      </c>
      <c r="L8" s="51">
        <f>SUM(L9:L25)</f>
        <v>10997.099999999999</v>
      </c>
      <c r="M8" s="51">
        <f>SUM(M9:M25)</f>
        <v>8825.0999999999985</v>
      </c>
      <c r="N8" s="51">
        <f>SUM(N9:N25)</f>
        <v>2172</v>
      </c>
      <c r="O8" s="51">
        <f>SUM(O9:O25)</f>
        <v>0</v>
      </c>
      <c r="P8" s="48" t="s">
        <v>131</v>
      </c>
      <c r="Q8" s="48"/>
    </row>
    <row r="9" spans="1:17" ht="63" x14ac:dyDescent="0.25">
      <c r="A9" s="30" t="s">
        <v>58</v>
      </c>
      <c r="B9" s="36">
        <v>40416</v>
      </c>
      <c r="C9" s="36">
        <v>164</v>
      </c>
      <c r="D9" s="36">
        <v>27300052</v>
      </c>
      <c r="E9" s="36" t="s">
        <v>105</v>
      </c>
      <c r="F9" s="33" t="s">
        <v>100</v>
      </c>
      <c r="G9" s="38" t="s">
        <v>124</v>
      </c>
      <c r="H9" s="36" t="s">
        <v>80</v>
      </c>
      <c r="I9" s="39">
        <v>1</v>
      </c>
      <c r="J9" s="40" t="s">
        <v>125</v>
      </c>
      <c r="K9" s="62"/>
      <c r="L9" s="63">
        <f t="shared" ref="L9:L26" si="0">SUM(M9:O9)</f>
        <v>990</v>
      </c>
      <c r="M9" s="66">
        <v>990</v>
      </c>
      <c r="N9" s="66"/>
      <c r="O9" s="62"/>
    </row>
    <row r="10" spans="1:17" ht="63" x14ac:dyDescent="0.25">
      <c r="A10" s="30" t="s">
        <v>58</v>
      </c>
      <c r="B10" s="36">
        <v>40416</v>
      </c>
      <c r="C10" s="36">
        <v>164</v>
      </c>
      <c r="D10" s="36">
        <v>27300052</v>
      </c>
      <c r="E10" s="36" t="s">
        <v>105</v>
      </c>
      <c r="F10" s="33" t="s">
        <v>108</v>
      </c>
      <c r="G10" s="38" t="s">
        <v>124</v>
      </c>
      <c r="H10" s="36" t="s">
        <v>80</v>
      </c>
      <c r="I10" s="39">
        <v>1</v>
      </c>
      <c r="J10" s="40" t="s">
        <v>132</v>
      </c>
      <c r="K10" s="62"/>
      <c r="L10" s="63">
        <f t="shared" si="0"/>
        <v>384.77</v>
      </c>
      <c r="M10" s="66">
        <v>384.77</v>
      </c>
      <c r="N10" s="66"/>
      <c r="O10" s="62"/>
    </row>
    <row r="11" spans="1:17" ht="63" x14ac:dyDescent="0.25">
      <c r="A11" s="30" t="s">
        <v>58</v>
      </c>
      <c r="B11" s="36">
        <v>40416</v>
      </c>
      <c r="C11" s="36">
        <v>164</v>
      </c>
      <c r="D11" s="36">
        <v>27300052</v>
      </c>
      <c r="E11" s="36" t="s">
        <v>105</v>
      </c>
      <c r="F11" s="33" t="s">
        <v>112</v>
      </c>
      <c r="G11" s="38" t="s">
        <v>124</v>
      </c>
      <c r="H11" s="36" t="s">
        <v>80</v>
      </c>
      <c r="I11" s="39">
        <v>1</v>
      </c>
      <c r="J11" s="40" t="s">
        <v>133</v>
      </c>
      <c r="K11" s="62"/>
      <c r="L11" s="63">
        <f t="shared" si="0"/>
        <v>1437.21</v>
      </c>
      <c r="M11" s="66">
        <v>787.21</v>
      </c>
      <c r="N11" s="66">
        <v>650</v>
      </c>
      <c r="O11" s="62"/>
    </row>
    <row r="12" spans="1:17" ht="74.25" customHeight="1" x14ac:dyDescent="0.25">
      <c r="A12" s="30" t="s">
        <v>58</v>
      </c>
      <c r="B12" s="36">
        <v>40416</v>
      </c>
      <c r="C12" s="36">
        <v>164</v>
      </c>
      <c r="D12" s="36">
        <v>27300052</v>
      </c>
      <c r="E12" s="36" t="s">
        <v>105</v>
      </c>
      <c r="F12" s="33" t="s">
        <v>113</v>
      </c>
      <c r="G12" s="38" t="s">
        <v>124</v>
      </c>
      <c r="H12" s="36" t="s">
        <v>80</v>
      </c>
      <c r="I12" s="39">
        <v>1</v>
      </c>
      <c r="J12" s="40" t="s">
        <v>133</v>
      </c>
      <c r="K12" s="62"/>
      <c r="L12" s="63">
        <f t="shared" si="0"/>
        <v>4242</v>
      </c>
      <c r="M12" s="66">
        <v>2720</v>
      </c>
      <c r="N12" s="66">
        <v>1522</v>
      </c>
      <c r="O12" s="62"/>
    </row>
    <row r="13" spans="1:17" ht="110.25" x14ac:dyDescent="0.25">
      <c r="A13" s="30" t="s">
        <v>58</v>
      </c>
      <c r="B13" s="36">
        <v>40416</v>
      </c>
      <c r="C13" s="36">
        <v>164</v>
      </c>
      <c r="D13" s="36">
        <v>27300052</v>
      </c>
      <c r="E13" s="36" t="s">
        <v>105</v>
      </c>
      <c r="F13" s="33" t="s">
        <v>110</v>
      </c>
      <c r="G13" s="38" t="s">
        <v>124</v>
      </c>
      <c r="H13" s="36" t="s">
        <v>80</v>
      </c>
      <c r="I13" s="39">
        <v>1</v>
      </c>
      <c r="J13" s="40" t="s">
        <v>132</v>
      </c>
      <c r="K13" s="62"/>
      <c r="L13" s="63">
        <f t="shared" si="0"/>
        <v>628</v>
      </c>
      <c r="M13" s="66">
        <v>628</v>
      </c>
      <c r="N13" s="66"/>
      <c r="O13" s="62"/>
    </row>
    <row r="14" spans="1:17" ht="101.25" customHeight="1" x14ac:dyDescent="0.25">
      <c r="A14" s="30" t="s">
        <v>58</v>
      </c>
      <c r="B14" s="36">
        <v>40416</v>
      </c>
      <c r="C14" s="36">
        <v>164</v>
      </c>
      <c r="D14" s="36">
        <v>27300052</v>
      </c>
      <c r="E14" s="36" t="s">
        <v>105</v>
      </c>
      <c r="F14" s="33" t="s">
        <v>114</v>
      </c>
      <c r="G14" s="38" t="s">
        <v>124</v>
      </c>
      <c r="H14" s="36" t="s">
        <v>80</v>
      </c>
      <c r="I14" s="39">
        <v>1</v>
      </c>
      <c r="J14" s="40" t="s">
        <v>125</v>
      </c>
      <c r="K14" s="62"/>
      <c r="L14" s="63">
        <f t="shared" si="0"/>
        <v>393.9</v>
      </c>
      <c r="M14" s="66">
        <v>393.9</v>
      </c>
      <c r="N14" s="66"/>
      <c r="O14" s="62"/>
      <c r="Q14" s="35" t="s">
        <v>104</v>
      </c>
    </row>
    <row r="15" spans="1:17" ht="31.5" x14ac:dyDescent="0.25">
      <c r="A15" s="30" t="s">
        <v>58</v>
      </c>
      <c r="B15" s="36">
        <v>40416</v>
      </c>
      <c r="C15" s="36">
        <v>164</v>
      </c>
      <c r="D15" s="36">
        <v>27300052</v>
      </c>
      <c r="E15" s="36" t="s">
        <v>105</v>
      </c>
      <c r="F15" s="32" t="s">
        <v>115</v>
      </c>
      <c r="G15" s="38" t="s">
        <v>124</v>
      </c>
      <c r="H15" s="36" t="s">
        <v>80</v>
      </c>
      <c r="I15" s="39">
        <v>1</v>
      </c>
      <c r="J15" s="40" t="s">
        <v>125</v>
      </c>
      <c r="K15" s="62"/>
      <c r="L15" s="63">
        <f t="shared" si="0"/>
        <v>64.7</v>
      </c>
      <c r="M15" s="66">
        <v>64.7</v>
      </c>
      <c r="N15" s="66"/>
      <c r="O15" s="62"/>
    </row>
    <row r="16" spans="1:17" ht="47.25" x14ac:dyDescent="0.25">
      <c r="A16" s="30" t="s">
        <v>58</v>
      </c>
      <c r="B16" s="36">
        <v>40416</v>
      </c>
      <c r="C16" s="36">
        <v>164</v>
      </c>
      <c r="D16" s="36">
        <v>27300052</v>
      </c>
      <c r="E16" s="36" t="s">
        <v>105</v>
      </c>
      <c r="F16" s="33" t="s">
        <v>117</v>
      </c>
      <c r="G16" s="38" t="s">
        <v>124</v>
      </c>
      <c r="H16" s="36" t="s">
        <v>80</v>
      </c>
      <c r="I16" s="39">
        <v>1</v>
      </c>
      <c r="J16" s="40" t="s">
        <v>125</v>
      </c>
      <c r="K16" s="62"/>
      <c r="L16" s="63">
        <f t="shared" si="0"/>
        <v>270</v>
      </c>
      <c r="M16" s="66">
        <v>270</v>
      </c>
      <c r="N16" s="66"/>
      <c r="O16" s="62"/>
      <c r="Q16" s="35" t="s">
        <v>109</v>
      </c>
    </row>
    <row r="17" spans="1:17" ht="47.25" x14ac:dyDescent="0.25">
      <c r="A17" s="30" t="s">
        <v>58</v>
      </c>
      <c r="B17" s="36">
        <v>40416</v>
      </c>
      <c r="C17" s="36">
        <v>164</v>
      </c>
      <c r="D17" s="36">
        <v>27300052</v>
      </c>
      <c r="E17" s="36" t="s">
        <v>105</v>
      </c>
      <c r="F17" s="33" t="s">
        <v>118</v>
      </c>
      <c r="G17" s="38" t="s">
        <v>124</v>
      </c>
      <c r="H17" s="36" t="s">
        <v>80</v>
      </c>
      <c r="I17" s="39">
        <v>1</v>
      </c>
      <c r="J17" s="40" t="s">
        <v>125</v>
      </c>
      <c r="K17" s="62"/>
      <c r="L17" s="63">
        <f t="shared" si="0"/>
        <v>330</v>
      </c>
      <c r="M17" s="66">
        <v>330</v>
      </c>
      <c r="N17" s="66"/>
      <c r="O17" s="62"/>
    </row>
    <row r="18" spans="1:17" ht="121.5" customHeight="1" x14ac:dyDescent="0.25">
      <c r="A18" s="30" t="s">
        <v>58</v>
      </c>
      <c r="B18" s="36">
        <v>40416</v>
      </c>
      <c r="C18" s="36">
        <v>164</v>
      </c>
      <c r="D18" s="36">
        <v>27300052</v>
      </c>
      <c r="E18" s="36" t="s">
        <v>105</v>
      </c>
      <c r="F18" s="33" t="s">
        <v>121</v>
      </c>
      <c r="G18" s="38" t="s">
        <v>124</v>
      </c>
      <c r="H18" s="36" t="s">
        <v>80</v>
      </c>
      <c r="I18" s="39">
        <v>1</v>
      </c>
      <c r="J18" s="40" t="s">
        <v>125</v>
      </c>
      <c r="K18" s="62"/>
      <c r="L18" s="63">
        <f t="shared" si="0"/>
        <v>215</v>
      </c>
      <c r="M18" s="66">
        <v>215</v>
      </c>
      <c r="N18" s="66"/>
      <c r="O18" s="62"/>
    </row>
    <row r="19" spans="1:17" ht="126" x14ac:dyDescent="0.25">
      <c r="A19" s="30" t="s">
        <v>58</v>
      </c>
      <c r="B19" s="36">
        <v>40416</v>
      </c>
      <c r="C19" s="36">
        <v>164</v>
      </c>
      <c r="D19" s="36">
        <v>27300052</v>
      </c>
      <c r="E19" s="36" t="s">
        <v>105</v>
      </c>
      <c r="F19" s="33" t="s">
        <v>122</v>
      </c>
      <c r="G19" s="38" t="s">
        <v>124</v>
      </c>
      <c r="H19" s="36" t="s">
        <v>80</v>
      </c>
      <c r="I19" s="39">
        <v>1</v>
      </c>
      <c r="J19" s="40" t="s">
        <v>125</v>
      </c>
      <c r="K19" s="62"/>
      <c r="L19" s="63">
        <f t="shared" si="0"/>
        <v>390</v>
      </c>
      <c r="M19" s="66">
        <v>390</v>
      </c>
      <c r="N19" s="66"/>
      <c r="O19" s="62"/>
    </row>
    <row r="20" spans="1:17" ht="63" x14ac:dyDescent="0.25">
      <c r="A20" s="30" t="s">
        <v>58</v>
      </c>
      <c r="B20" s="36">
        <v>40416</v>
      </c>
      <c r="C20" s="36">
        <v>164</v>
      </c>
      <c r="D20" s="36">
        <v>27300052</v>
      </c>
      <c r="E20" s="36" t="s">
        <v>105</v>
      </c>
      <c r="F20" s="34" t="s">
        <v>119</v>
      </c>
      <c r="G20" s="38" t="s">
        <v>124</v>
      </c>
      <c r="H20" s="36" t="s">
        <v>80</v>
      </c>
      <c r="I20" s="39">
        <v>1</v>
      </c>
      <c r="J20" s="40" t="s">
        <v>132</v>
      </c>
      <c r="K20" s="62"/>
      <c r="L20" s="63">
        <f t="shared" si="0"/>
        <v>156.9</v>
      </c>
      <c r="M20" s="66">
        <v>156.9</v>
      </c>
      <c r="N20" s="66"/>
      <c r="O20" s="62"/>
    </row>
    <row r="21" spans="1:17" ht="47.25" x14ac:dyDescent="0.25">
      <c r="A21" s="30" t="s">
        <v>58</v>
      </c>
      <c r="B21" s="36">
        <v>40416</v>
      </c>
      <c r="C21" s="36">
        <v>164</v>
      </c>
      <c r="D21" s="36">
        <v>27300052</v>
      </c>
      <c r="E21" s="36" t="s">
        <v>105</v>
      </c>
      <c r="F21" s="33" t="s">
        <v>111</v>
      </c>
      <c r="G21" s="38" t="s">
        <v>124</v>
      </c>
      <c r="H21" s="36" t="s">
        <v>80</v>
      </c>
      <c r="I21" s="39">
        <v>1</v>
      </c>
      <c r="J21" s="40" t="s">
        <v>125</v>
      </c>
      <c r="K21" s="62"/>
      <c r="L21" s="63">
        <f t="shared" si="0"/>
        <v>100</v>
      </c>
      <c r="M21" s="66">
        <v>100</v>
      </c>
      <c r="N21" s="66"/>
      <c r="O21" s="62"/>
    </row>
    <row r="22" spans="1:17" ht="47.25" x14ac:dyDescent="0.25">
      <c r="A22" s="30" t="s">
        <v>58</v>
      </c>
      <c r="B22" s="37">
        <v>40416</v>
      </c>
      <c r="C22" s="36">
        <v>164</v>
      </c>
      <c r="D22" s="36">
        <v>27300052</v>
      </c>
      <c r="E22" s="36" t="s">
        <v>105</v>
      </c>
      <c r="F22" s="33" t="s">
        <v>116</v>
      </c>
      <c r="G22" s="38" t="s">
        <v>124</v>
      </c>
      <c r="H22" s="36" t="s">
        <v>80</v>
      </c>
      <c r="I22" s="39">
        <v>1</v>
      </c>
      <c r="J22" s="40" t="s">
        <v>134</v>
      </c>
      <c r="K22" s="62"/>
      <c r="L22" s="63">
        <f t="shared" si="0"/>
        <v>280</v>
      </c>
      <c r="M22" s="66">
        <v>280</v>
      </c>
      <c r="N22" s="66"/>
      <c r="O22" s="62"/>
      <c r="Q22" s="35" t="s">
        <v>109</v>
      </c>
    </row>
    <row r="23" spans="1:17" ht="31.5" x14ac:dyDescent="0.25">
      <c r="A23" s="30"/>
      <c r="B23" s="37">
        <v>40416</v>
      </c>
      <c r="C23" s="37">
        <v>164</v>
      </c>
      <c r="D23" s="37">
        <v>27300052</v>
      </c>
      <c r="E23" s="37" t="s">
        <v>105</v>
      </c>
      <c r="F23" s="33" t="s">
        <v>101</v>
      </c>
      <c r="G23" s="38" t="s">
        <v>124</v>
      </c>
      <c r="H23" s="37" t="s">
        <v>80</v>
      </c>
      <c r="I23" s="39">
        <v>3</v>
      </c>
      <c r="J23" s="40" t="s">
        <v>132</v>
      </c>
      <c r="K23" s="62"/>
      <c r="L23" s="63">
        <f t="shared" si="0"/>
        <v>914.62</v>
      </c>
      <c r="M23" s="66">
        <v>914.62</v>
      </c>
      <c r="N23" s="66"/>
      <c r="O23" s="62"/>
    </row>
    <row r="24" spans="1:17" ht="63" x14ac:dyDescent="0.25">
      <c r="A24" s="30"/>
      <c r="B24" s="37">
        <v>40416</v>
      </c>
      <c r="C24" s="37">
        <v>164</v>
      </c>
      <c r="D24" s="37">
        <v>27300052</v>
      </c>
      <c r="E24" s="37" t="s">
        <v>105</v>
      </c>
      <c r="F24" s="33" t="s">
        <v>135</v>
      </c>
      <c r="G24" s="38" t="s">
        <v>124</v>
      </c>
      <c r="H24" s="37" t="s">
        <v>80</v>
      </c>
      <c r="I24" s="39">
        <v>1</v>
      </c>
      <c r="J24" s="40" t="s">
        <v>132</v>
      </c>
      <c r="K24" s="62"/>
      <c r="L24" s="63">
        <f t="shared" si="0"/>
        <v>50</v>
      </c>
      <c r="M24" s="66">
        <v>50</v>
      </c>
      <c r="N24" s="66"/>
      <c r="O24" s="62"/>
    </row>
    <row r="25" spans="1:17" ht="47.25" x14ac:dyDescent="0.25">
      <c r="A25" s="30"/>
      <c r="B25" s="36">
        <v>40416</v>
      </c>
      <c r="C25" s="37">
        <v>164</v>
      </c>
      <c r="D25" s="37">
        <v>27300052</v>
      </c>
      <c r="E25" s="37" t="s">
        <v>105</v>
      </c>
      <c r="F25" s="33" t="s">
        <v>120</v>
      </c>
      <c r="G25" s="38" t="s">
        <v>124</v>
      </c>
      <c r="H25" s="37" t="s">
        <v>80</v>
      </c>
      <c r="I25" s="39">
        <v>2</v>
      </c>
      <c r="J25" s="40" t="s">
        <v>133</v>
      </c>
      <c r="K25" s="62"/>
      <c r="L25" s="63">
        <f t="shared" si="0"/>
        <v>150</v>
      </c>
      <c r="M25" s="66">
        <v>150</v>
      </c>
      <c r="N25" s="66"/>
      <c r="O25" s="62"/>
    </row>
    <row r="26" spans="1:17" ht="47.25" x14ac:dyDescent="0.25">
      <c r="A26" s="30" t="s">
        <v>58</v>
      </c>
      <c r="B26" s="39">
        <v>40417</v>
      </c>
      <c r="C26" s="36">
        <v>164</v>
      </c>
      <c r="D26" s="36">
        <v>27300052</v>
      </c>
      <c r="E26" s="36" t="s">
        <v>105</v>
      </c>
      <c r="F26" s="31" t="s">
        <v>99</v>
      </c>
      <c r="G26" s="68" t="s">
        <v>137</v>
      </c>
      <c r="H26" s="69" t="s">
        <v>80</v>
      </c>
      <c r="I26" s="36">
        <v>1</v>
      </c>
      <c r="J26" s="30"/>
      <c r="K26" s="62">
        <f>SUM(K27)</f>
        <v>700</v>
      </c>
      <c r="L26" s="63">
        <f t="shared" si="0"/>
        <v>0</v>
      </c>
      <c r="M26" s="66"/>
      <c r="N26" s="66"/>
      <c r="O26" s="62"/>
    </row>
    <row r="27" spans="1:17" ht="47.25" x14ac:dyDescent="0.25">
      <c r="A27" s="30" t="s">
        <v>58</v>
      </c>
      <c r="B27" s="39">
        <v>40417</v>
      </c>
      <c r="C27" s="36">
        <v>164</v>
      </c>
      <c r="D27" s="36">
        <v>27300052</v>
      </c>
      <c r="E27" s="36" t="s">
        <v>105</v>
      </c>
      <c r="F27" s="42" t="s">
        <v>126</v>
      </c>
      <c r="G27" s="68" t="s">
        <v>137</v>
      </c>
      <c r="H27" s="69" t="s">
        <v>80</v>
      </c>
      <c r="I27" s="41">
        <v>1</v>
      </c>
      <c r="J27" s="40" t="s">
        <v>133</v>
      </c>
      <c r="K27" s="63">
        <v>700</v>
      </c>
      <c r="L27" s="63">
        <f>SUM(M27:O27)</f>
        <v>1400</v>
      </c>
      <c r="M27" s="67">
        <v>700</v>
      </c>
      <c r="N27" s="67">
        <v>700</v>
      </c>
      <c r="O27" s="63"/>
    </row>
    <row r="28" spans="1:17" s="48" customFormat="1" ht="63" x14ac:dyDescent="0.2">
      <c r="A28" s="43" t="s">
        <v>59</v>
      </c>
      <c r="B28" s="44" t="s">
        <v>97</v>
      </c>
      <c r="C28" s="44">
        <v>164</v>
      </c>
      <c r="D28" s="44" t="s">
        <v>97</v>
      </c>
      <c r="E28" s="44" t="s">
        <v>97</v>
      </c>
      <c r="F28" s="50" t="s">
        <v>138</v>
      </c>
      <c r="G28" s="46" t="s">
        <v>124</v>
      </c>
      <c r="H28" s="47" t="s">
        <v>80</v>
      </c>
      <c r="I28" s="44">
        <f>SUM(I29)</f>
        <v>0</v>
      </c>
      <c r="J28" s="44"/>
      <c r="K28" s="51">
        <f t="shared" ref="K28:O28" si="1">SUM(K29)</f>
        <v>0</v>
      </c>
      <c r="L28" s="64">
        <f t="shared" ref="L28:L29" si="2">SUM(M28:O28)</f>
        <v>0</v>
      </c>
      <c r="M28" s="51">
        <f t="shared" si="1"/>
        <v>0</v>
      </c>
      <c r="N28" s="51">
        <f t="shared" si="1"/>
        <v>0</v>
      </c>
      <c r="O28" s="51">
        <f t="shared" si="1"/>
        <v>0</v>
      </c>
    </row>
    <row r="29" spans="1:17" s="35" customFormat="1" ht="63" x14ac:dyDescent="0.2">
      <c r="A29" s="30" t="s">
        <v>59</v>
      </c>
      <c r="B29" s="36">
        <v>40419</v>
      </c>
      <c r="C29" s="40" t="s">
        <v>129</v>
      </c>
      <c r="D29" s="36">
        <v>27300037</v>
      </c>
      <c r="E29" s="36" t="s">
        <v>136</v>
      </c>
      <c r="F29" s="32" t="s">
        <v>102</v>
      </c>
      <c r="G29" s="38" t="s">
        <v>124</v>
      </c>
      <c r="H29" s="36" t="s">
        <v>80</v>
      </c>
      <c r="I29" s="36">
        <v>0</v>
      </c>
      <c r="J29" s="30"/>
      <c r="K29" s="62">
        <v>0</v>
      </c>
      <c r="L29" s="63">
        <f t="shared" si="2"/>
        <v>0</v>
      </c>
      <c r="M29" s="62">
        <v>0</v>
      </c>
      <c r="N29" s="62">
        <v>0</v>
      </c>
      <c r="O29" s="62">
        <v>0</v>
      </c>
    </row>
    <row r="30" spans="1:17" s="48" customFormat="1" ht="31.5" x14ac:dyDescent="0.2">
      <c r="A30" s="43" t="s">
        <v>89</v>
      </c>
      <c r="B30" s="44" t="s">
        <v>97</v>
      </c>
      <c r="C30" s="53" t="s">
        <v>130</v>
      </c>
      <c r="D30" s="44" t="s">
        <v>97</v>
      </c>
      <c r="E30" s="44" t="s">
        <v>97</v>
      </c>
      <c r="F30" s="45" t="s">
        <v>88</v>
      </c>
      <c r="G30" s="52"/>
      <c r="H30" s="44" t="s">
        <v>80</v>
      </c>
      <c r="I30" s="44"/>
      <c r="J30" s="43"/>
      <c r="K30" s="65">
        <f>SUM(K31:K32)</f>
        <v>0</v>
      </c>
      <c r="L30" s="65">
        <f>SUM(L31:L32)</f>
        <v>1255.7</v>
      </c>
      <c r="M30" s="65">
        <f t="shared" ref="M30:O30" si="3">SUM(M31:M32)</f>
        <v>1255.7</v>
      </c>
      <c r="N30" s="65">
        <f t="shared" si="3"/>
        <v>0</v>
      </c>
      <c r="O30" s="65">
        <f t="shared" si="3"/>
        <v>0</v>
      </c>
    </row>
    <row r="31" spans="1:17" s="35" customFormat="1" ht="63" x14ac:dyDescent="0.2">
      <c r="A31" s="30" t="s">
        <v>89</v>
      </c>
      <c r="B31" s="36">
        <v>40420</v>
      </c>
      <c r="C31" s="40" t="s">
        <v>130</v>
      </c>
      <c r="D31" s="36" t="s">
        <v>107</v>
      </c>
      <c r="E31" s="36" t="s">
        <v>106</v>
      </c>
      <c r="F31" s="25" t="s">
        <v>103</v>
      </c>
      <c r="G31" s="38" t="s">
        <v>127</v>
      </c>
      <c r="H31" s="41" t="s">
        <v>80</v>
      </c>
      <c r="I31" s="36">
        <v>100</v>
      </c>
      <c r="J31" s="30" t="s">
        <v>132</v>
      </c>
      <c r="K31" s="62">
        <v>0</v>
      </c>
      <c r="L31" s="62">
        <f>SUM(M31:O31)</f>
        <v>655.7</v>
      </c>
      <c r="M31" s="62">
        <v>655.7</v>
      </c>
      <c r="N31" s="62"/>
      <c r="O31" s="62"/>
    </row>
    <row r="32" spans="1:17" s="35" customFormat="1" ht="94.5" x14ac:dyDescent="0.2">
      <c r="A32" s="30" t="s">
        <v>89</v>
      </c>
      <c r="B32" s="36">
        <v>40420</v>
      </c>
      <c r="C32" s="40" t="s">
        <v>130</v>
      </c>
      <c r="D32" s="36" t="s">
        <v>107</v>
      </c>
      <c r="E32" s="36" t="s">
        <v>106</v>
      </c>
      <c r="F32" s="25" t="s">
        <v>88</v>
      </c>
      <c r="G32" s="38" t="s">
        <v>128</v>
      </c>
      <c r="H32" s="41" t="s">
        <v>80</v>
      </c>
      <c r="I32" s="36">
        <v>2000</v>
      </c>
      <c r="J32" s="30" t="s">
        <v>132</v>
      </c>
      <c r="K32" s="62">
        <v>0</v>
      </c>
      <c r="L32" s="62">
        <f>SUM(M32:O32)</f>
        <v>600</v>
      </c>
      <c r="M32" s="62">
        <v>600</v>
      </c>
      <c r="N32" s="62"/>
      <c r="O32" s="62"/>
    </row>
  </sheetData>
  <mergeCells count="4">
    <mergeCell ref="A4:A5"/>
    <mergeCell ref="B4:B5"/>
    <mergeCell ref="C4:C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view="pageBreakPreview" zoomScale="40" zoomScaleNormal="55" zoomScaleSheetLayoutView="40" workbookViewId="0">
      <selection activeCell="P42" sqref="P42"/>
    </sheetView>
  </sheetViews>
  <sheetFormatPr defaultColWidth="8.85546875" defaultRowHeight="18.75" x14ac:dyDescent="0.3"/>
  <cols>
    <col min="1" max="1" width="18.140625" style="70" customWidth="1"/>
    <col min="2" max="2" width="17.140625" style="70" customWidth="1"/>
    <col min="3" max="3" width="17.85546875" style="70" customWidth="1"/>
    <col min="4" max="4" width="74.5703125" style="70" customWidth="1"/>
    <col min="5" max="5" width="22.7109375" style="70" customWidth="1"/>
    <col min="6" max="6" width="10.42578125" style="70" customWidth="1"/>
    <col min="7" max="7" width="11.140625" style="70" customWidth="1"/>
    <col min="8" max="8" width="17.85546875" style="70" customWidth="1"/>
    <col min="9" max="9" width="14.42578125" style="70" customWidth="1"/>
    <col min="10" max="10" width="21.28515625" style="70" customWidth="1"/>
    <col min="11" max="11" width="18" style="70" customWidth="1"/>
    <col min="12" max="12" width="16.42578125" style="70" customWidth="1"/>
    <col min="13" max="13" width="17.140625" style="71" customWidth="1"/>
    <col min="14" max="14" width="17" style="72" customWidth="1"/>
    <col min="15" max="15" width="13.140625" style="72" customWidth="1"/>
    <col min="16" max="16" width="15.7109375" style="72" customWidth="1"/>
    <col min="17" max="17" width="14" style="70" customWidth="1"/>
    <col min="18" max="18" width="16.85546875" style="70" customWidth="1"/>
    <col min="19" max="16384" width="8.85546875" style="70"/>
  </cols>
  <sheetData>
    <row r="1" spans="1:18" x14ac:dyDescent="0.3">
      <c r="J1" s="159" t="s">
        <v>145</v>
      </c>
      <c r="K1" s="159"/>
      <c r="L1" s="159"/>
      <c r="M1" s="159"/>
    </row>
    <row r="2" spans="1:18" x14ac:dyDescent="0.3">
      <c r="A2" s="73"/>
      <c r="B2" s="73"/>
      <c r="C2" s="73"/>
      <c r="D2" s="73"/>
      <c r="E2" s="73"/>
      <c r="F2" s="73"/>
      <c r="G2" s="73"/>
      <c r="H2" s="73"/>
      <c r="I2" s="73"/>
      <c r="J2" s="159" t="s">
        <v>169</v>
      </c>
      <c r="K2" s="159"/>
      <c r="L2" s="159"/>
      <c r="M2" s="159"/>
    </row>
    <row r="3" spans="1:18" x14ac:dyDescent="0.3">
      <c r="A3" s="160" t="s">
        <v>90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74"/>
    </row>
    <row r="4" spans="1:18" ht="45.75" customHeight="1" x14ac:dyDescent="0.3">
      <c r="A4" s="160" t="s">
        <v>155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</row>
    <row r="5" spans="1:18" x14ac:dyDescent="0.3">
      <c r="K5" s="72"/>
    </row>
    <row r="6" spans="1:18" x14ac:dyDescent="0.3">
      <c r="A6" s="158" t="s">
        <v>91</v>
      </c>
      <c r="B6" s="158" t="s">
        <v>4</v>
      </c>
      <c r="C6" s="158" t="s">
        <v>50</v>
      </c>
      <c r="D6" s="158" t="s">
        <v>93</v>
      </c>
      <c r="E6" s="135" t="s">
        <v>17</v>
      </c>
      <c r="F6" s="135"/>
      <c r="G6" s="135"/>
      <c r="H6" s="135"/>
      <c r="I6" s="135"/>
      <c r="J6" s="135"/>
      <c r="K6" s="158" t="s">
        <v>140</v>
      </c>
      <c r="L6" s="158"/>
      <c r="M6" s="158"/>
    </row>
    <row r="7" spans="1:18" x14ac:dyDescent="0.3">
      <c r="A7" s="158"/>
      <c r="B7" s="158"/>
      <c r="C7" s="158"/>
      <c r="D7" s="158"/>
      <c r="E7" s="158" t="s">
        <v>18</v>
      </c>
      <c r="F7" s="158" t="s">
        <v>95</v>
      </c>
      <c r="G7" s="158" t="s">
        <v>96</v>
      </c>
      <c r="H7" s="158"/>
      <c r="I7" s="158"/>
      <c r="J7" s="158"/>
      <c r="K7" s="158" t="s">
        <v>142</v>
      </c>
      <c r="L7" s="156" t="s">
        <v>146</v>
      </c>
      <c r="M7" s="156" t="s">
        <v>154</v>
      </c>
    </row>
    <row r="8" spans="1:18" x14ac:dyDescent="0.3">
      <c r="A8" s="158"/>
      <c r="B8" s="158"/>
      <c r="C8" s="158"/>
      <c r="D8" s="158"/>
      <c r="E8" s="158"/>
      <c r="F8" s="158"/>
      <c r="G8" s="156" t="s">
        <v>147</v>
      </c>
      <c r="H8" s="156"/>
      <c r="I8" s="156" t="s">
        <v>153</v>
      </c>
      <c r="J8" s="156" t="s">
        <v>154</v>
      </c>
      <c r="K8" s="158"/>
      <c r="L8" s="156"/>
      <c r="M8" s="156"/>
    </row>
    <row r="9" spans="1:18" ht="56.25" customHeight="1" x14ac:dyDescent="0.3">
      <c r="A9" s="158"/>
      <c r="B9" s="158"/>
      <c r="C9" s="158"/>
      <c r="D9" s="158"/>
      <c r="E9" s="158"/>
      <c r="F9" s="158"/>
      <c r="G9" s="136"/>
      <c r="H9" s="136" t="s">
        <v>54</v>
      </c>
      <c r="I9" s="156"/>
      <c r="J9" s="156"/>
      <c r="K9" s="158"/>
      <c r="L9" s="156"/>
      <c r="M9" s="156"/>
    </row>
    <row r="10" spans="1:18" x14ac:dyDescent="0.3">
      <c r="A10" s="76">
        <v>1</v>
      </c>
      <c r="B10" s="76">
        <v>2</v>
      </c>
      <c r="C10" s="76">
        <v>3</v>
      </c>
      <c r="D10" s="76">
        <v>4</v>
      </c>
      <c r="E10" s="76">
        <v>5</v>
      </c>
      <c r="F10" s="76">
        <v>6</v>
      </c>
      <c r="G10" s="104">
        <v>7</v>
      </c>
      <c r="H10" s="104">
        <v>8</v>
      </c>
      <c r="I10" s="104">
        <v>9</v>
      </c>
      <c r="J10" s="104">
        <v>10</v>
      </c>
      <c r="K10" s="76">
        <v>11</v>
      </c>
      <c r="L10" s="104">
        <v>12</v>
      </c>
      <c r="M10" s="104">
        <v>13</v>
      </c>
    </row>
    <row r="11" spans="1:18" s="83" customFormat="1" ht="45" customHeight="1" x14ac:dyDescent="0.35">
      <c r="A11" s="77" t="s">
        <v>148</v>
      </c>
      <c r="B11" s="78" t="s">
        <v>97</v>
      </c>
      <c r="C11" s="78" t="s">
        <v>97</v>
      </c>
      <c r="D11" s="79" t="s">
        <v>149</v>
      </c>
      <c r="E11" s="78" t="s">
        <v>97</v>
      </c>
      <c r="F11" s="78" t="s">
        <v>97</v>
      </c>
      <c r="G11" s="105" t="s">
        <v>97</v>
      </c>
      <c r="H11" s="80" t="s">
        <v>97</v>
      </c>
      <c r="I11" s="105" t="s">
        <v>97</v>
      </c>
      <c r="J11" s="105" t="s">
        <v>97</v>
      </c>
      <c r="K11" s="147">
        <f>K12+K37+K39+K43</f>
        <v>88431.73</v>
      </c>
      <c r="L11" s="107">
        <f>L12+L37+L39+L43</f>
        <v>85495.19</v>
      </c>
      <c r="M11" s="107">
        <f>M12+M37+M39+M43</f>
        <v>91293.540000000008</v>
      </c>
      <c r="N11" s="145"/>
      <c r="O11" s="145"/>
      <c r="P11" s="145"/>
      <c r="Q11" s="145"/>
      <c r="R11" s="145"/>
    </row>
    <row r="12" spans="1:18" s="83" customFormat="1" ht="39" x14ac:dyDescent="0.35">
      <c r="A12" s="108" t="s">
        <v>58</v>
      </c>
      <c r="B12" s="109" t="s">
        <v>97</v>
      </c>
      <c r="C12" s="109" t="s">
        <v>97</v>
      </c>
      <c r="D12" s="110" t="s">
        <v>87</v>
      </c>
      <c r="E12" s="110" t="s">
        <v>124</v>
      </c>
      <c r="F12" s="109" t="s">
        <v>80</v>
      </c>
      <c r="G12" s="111">
        <f>G13+G35</f>
        <v>9</v>
      </c>
      <c r="H12" s="112" t="s">
        <v>97</v>
      </c>
      <c r="I12" s="111">
        <f>I13+I35</f>
        <v>14</v>
      </c>
      <c r="J12" s="111">
        <f>J13+J35</f>
        <v>5</v>
      </c>
      <c r="K12" s="81">
        <f>K13+K35</f>
        <v>6031.99</v>
      </c>
      <c r="L12" s="81">
        <f>L13+L35</f>
        <v>4180.6499999999996</v>
      </c>
      <c r="M12" s="81">
        <f>M13+M35</f>
        <v>5669.6</v>
      </c>
      <c r="N12" s="145"/>
      <c r="O12" s="145"/>
      <c r="P12" s="145"/>
      <c r="Q12" s="145"/>
      <c r="R12" s="145"/>
    </row>
    <row r="13" spans="1:18" s="83" customFormat="1" ht="62.25" customHeight="1" x14ac:dyDescent="0.35">
      <c r="A13" s="108" t="s">
        <v>58</v>
      </c>
      <c r="B13" s="133" t="s">
        <v>162</v>
      </c>
      <c r="C13" s="109" t="s">
        <v>97</v>
      </c>
      <c r="D13" s="134" t="s">
        <v>144</v>
      </c>
      <c r="E13" s="110" t="s">
        <v>150</v>
      </c>
      <c r="F13" s="109" t="s">
        <v>80</v>
      </c>
      <c r="G13" s="111">
        <f>SUM(G14:G34)</f>
        <v>8</v>
      </c>
      <c r="H13" s="111" t="s">
        <v>97</v>
      </c>
      <c r="I13" s="111">
        <f>SUM(I14:I34)</f>
        <v>13</v>
      </c>
      <c r="J13" s="111">
        <f>SUM(J14:J34)</f>
        <v>4</v>
      </c>
      <c r="K13" s="81">
        <f>SUM(K14:K34)</f>
        <v>4826.99</v>
      </c>
      <c r="L13" s="81">
        <f>SUM(L14:L34)</f>
        <v>2975.65</v>
      </c>
      <c r="M13" s="81">
        <f>SUM(M14:M34)</f>
        <v>4464.6000000000004</v>
      </c>
      <c r="N13" s="145"/>
      <c r="O13" s="145"/>
      <c r="P13" s="145"/>
      <c r="Q13" s="145"/>
      <c r="R13" s="145"/>
    </row>
    <row r="14" spans="1:18" s="72" customFormat="1" ht="133.5" customHeight="1" x14ac:dyDescent="0.3">
      <c r="A14" s="99" t="s">
        <v>58</v>
      </c>
      <c r="B14" s="130" t="s">
        <v>162</v>
      </c>
      <c r="C14" s="100" t="s">
        <v>141</v>
      </c>
      <c r="D14" s="86" t="s">
        <v>170</v>
      </c>
      <c r="E14" s="101" t="s">
        <v>124</v>
      </c>
      <c r="F14" s="100" t="s">
        <v>80</v>
      </c>
      <c r="G14" s="102">
        <v>1</v>
      </c>
      <c r="H14" s="103">
        <v>45261</v>
      </c>
      <c r="I14" s="102">
        <v>0</v>
      </c>
      <c r="J14" s="102">
        <v>0</v>
      </c>
      <c r="K14" s="97">
        <v>323.74</v>
      </c>
      <c r="L14" s="97">
        <v>0</v>
      </c>
      <c r="M14" s="97">
        <v>0</v>
      </c>
      <c r="N14" s="145"/>
      <c r="O14" s="145"/>
      <c r="P14" s="145"/>
      <c r="Q14" s="145"/>
      <c r="R14" s="145"/>
    </row>
    <row r="15" spans="1:18" s="72" customFormat="1" ht="133.5" customHeight="1" x14ac:dyDescent="0.3">
      <c r="A15" s="99" t="s">
        <v>58</v>
      </c>
      <c r="B15" s="130" t="s">
        <v>162</v>
      </c>
      <c r="C15" s="127" t="s">
        <v>141</v>
      </c>
      <c r="D15" s="86" t="s">
        <v>171</v>
      </c>
      <c r="E15" s="101" t="s">
        <v>124</v>
      </c>
      <c r="F15" s="127" t="s">
        <v>80</v>
      </c>
      <c r="G15" s="102">
        <v>1</v>
      </c>
      <c r="H15" s="103">
        <v>45262</v>
      </c>
      <c r="I15" s="102">
        <v>0</v>
      </c>
      <c r="J15" s="102">
        <v>0</v>
      </c>
      <c r="K15" s="97">
        <v>407.95</v>
      </c>
      <c r="L15" s="97">
        <v>0</v>
      </c>
      <c r="M15" s="97">
        <v>0</v>
      </c>
      <c r="N15" s="145"/>
      <c r="O15" s="145"/>
      <c r="P15" s="145"/>
      <c r="Q15" s="145"/>
      <c r="R15" s="145"/>
    </row>
    <row r="16" spans="1:18" s="72" customFormat="1" ht="65.25" customHeight="1" x14ac:dyDescent="0.3">
      <c r="A16" s="99" t="s">
        <v>58</v>
      </c>
      <c r="B16" s="130" t="s">
        <v>162</v>
      </c>
      <c r="C16" s="100" t="s">
        <v>141</v>
      </c>
      <c r="D16" s="86" t="s">
        <v>152</v>
      </c>
      <c r="E16" s="101" t="s">
        <v>124</v>
      </c>
      <c r="F16" s="100" t="s">
        <v>80</v>
      </c>
      <c r="G16" s="102">
        <v>1</v>
      </c>
      <c r="H16" s="103">
        <v>45200</v>
      </c>
      <c r="I16" s="102">
        <v>0</v>
      </c>
      <c r="J16" s="102">
        <v>0</v>
      </c>
      <c r="K16" s="151">
        <v>46.55</v>
      </c>
      <c r="L16" s="97">
        <v>0</v>
      </c>
      <c r="M16" s="97">
        <v>0</v>
      </c>
      <c r="N16" s="145"/>
      <c r="O16" s="145"/>
      <c r="P16" s="145"/>
      <c r="Q16" s="145"/>
      <c r="R16" s="145"/>
    </row>
    <row r="17" spans="1:18" s="72" customFormat="1" ht="131.25" customHeight="1" x14ac:dyDescent="0.3">
      <c r="A17" s="85" t="s">
        <v>58</v>
      </c>
      <c r="B17" s="130" t="s">
        <v>162</v>
      </c>
      <c r="C17" s="75" t="s">
        <v>141</v>
      </c>
      <c r="D17" s="86" t="s">
        <v>168</v>
      </c>
      <c r="E17" s="86" t="s">
        <v>124</v>
      </c>
      <c r="F17" s="75" t="s">
        <v>80</v>
      </c>
      <c r="G17" s="87">
        <v>1</v>
      </c>
      <c r="H17" s="88">
        <v>45262</v>
      </c>
      <c r="I17" s="87">
        <v>0</v>
      </c>
      <c r="J17" s="87">
        <v>0</v>
      </c>
      <c r="K17" s="97">
        <v>215</v>
      </c>
      <c r="L17" s="97">
        <v>0</v>
      </c>
      <c r="M17" s="146">
        <v>0</v>
      </c>
      <c r="N17" s="145"/>
      <c r="O17" s="145"/>
      <c r="P17" s="145"/>
      <c r="Q17" s="145"/>
      <c r="R17" s="145"/>
    </row>
    <row r="18" spans="1:18" s="72" customFormat="1" ht="108" customHeight="1" x14ac:dyDescent="0.3">
      <c r="A18" s="85" t="s">
        <v>58</v>
      </c>
      <c r="B18" s="130" t="s">
        <v>162</v>
      </c>
      <c r="C18" s="75" t="s">
        <v>141</v>
      </c>
      <c r="D18" s="86" t="s">
        <v>176</v>
      </c>
      <c r="E18" s="101" t="s">
        <v>124</v>
      </c>
      <c r="F18" s="75" t="s">
        <v>80</v>
      </c>
      <c r="G18" s="87">
        <v>1</v>
      </c>
      <c r="H18" s="103">
        <v>45263</v>
      </c>
      <c r="I18" s="87">
        <v>0</v>
      </c>
      <c r="J18" s="87">
        <v>0</v>
      </c>
      <c r="K18" s="97">
        <v>237.77</v>
      </c>
      <c r="L18" s="97">
        <v>0</v>
      </c>
      <c r="M18" s="146">
        <v>0</v>
      </c>
      <c r="N18" s="145"/>
      <c r="O18" s="145"/>
      <c r="P18" s="145"/>
      <c r="Q18" s="145"/>
      <c r="R18" s="145"/>
    </row>
    <row r="19" spans="1:18" s="72" customFormat="1" ht="114.75" customHeight="1" x14ac:dyDescent="0.3">
      <c r="A19" s="85" t="s">
        <v>58</v>
      </c>
      <c r="B19" s="130" t="s">
        <v>162</v>
      </c>
      <c r="C19" s="75" t="s">
        <v>141</v>
      </c>
      <c r="D19" s="86" t="s">
        <v>177</v>
      </c>
      <c r="E19" s="86" t="s">
        <v>124</v>
      </c>
      <c r="F19" s="75" t="s">
        <v>80</v>
      </c>
      <c r="G19" s="87">
        <v>0</v>
      </c>
      <c r="H19" s="80" t="s">
        <v>97</v>
      </c>
      <c r="I19" s="87">
        <v>1</v>
      </c>
      <c r="J19" s="87">
        <v>0</v>
      </c>
      <c r="K19" s="97">
        <v>250</v>
      </c>
      <c r="L19" s="97">
        <v>100</v>
      </c>
      <c r="M19" s="146">
        <v>0</v>
      </c>
      <c r="N19" s="145"/>
      <c r="O19" s="145"/>
      <c r="P19" s="145"/>
      <c r="Q19" s="145"/>
      <c r="R19" s="145"/>
    </row>
    <row r="20" spans="1:18" s="72" customFormat="1" ht="117.75" customHeight="1" x14ac:dyDescent="0.3">
      <c r="A20" s="85" t="s">
        <v>58</v>
      </c>
      <c r="B20" s="130" t="s">
        <v>162</v>
      </c>
      <c r="C20" s="75" t="s">
        <v>141</v>
      </c>
      <c r="D20" s="86" t="s">
        <v>178</v>
      </c>
      <c r="E20" s="101" t="s">
        <v>124</v>
      </c>
      <c r="F20" s="75" t="s">
        <v>80</v>
      </c>
      <c r="G20" s="87">
        <v>0</v>
      </c>
      <c r="H20" s="80" t="s">
        <v>97</v>
      </c>
      <c r="I20" s="87">
        <v>1</v>
      </c>
      <c r="J20" s="87">
        <v>0</v>
      </c>
      <c r="K20" s="97">
        <v>390</v>
      </c>
      <c r="L20" s="97">
        <v>100</v>
      </c>
      <c r="M20" s="146">
        <v>0</v>
      </c>
      <c r="N20" s="145"/>
      <c r="O20" s="145"/>
      <c r="P20" s="145"/>
      <c r="Q20" s="145"/>
      <c r="R20" s="145"/>
    </row>
    <row r="21" spans="1:18" s="72" customFormat="1" ht="150" customHeight="1" x14ac:dyDescent="0.3">
      <c r="A21" s="85" t="s">
        <v>58</v>
      </c>
      <c r="B21" s="130" t="s">
        <v>162</v>
      </c>
      <c r="C21" s="75" t="s">
        <v>141</v>
      </c>
      <c r="D21" s="86" t="s">
        <v>179</v>
      </c>
      <c r="E21" s="86" t="s">
        <v>124</v>
      </c>
      <c r="F21" s="75" t="s">
        <v>80</v>
      </c>
      <c r="G21" s="87">
        <v>0</v>
      </c>
      <c r="H21" s="80" t="s">
        <v>97</v>
      </c>
      <c r="I21" s="87">
        <v>1</v>
      </c>
      <c r="J21" s="87">
        <v>0</v>
      </c>
      <c r="K21" s="97">
        <v>440</v>
      </c>
      <c r="L21" s="97">
        <v>200</v>
      </c>
      <c r="M21" s="146">
        <v>0</v>
      </c>
      <c r="N21" s="145"/>
      <c r="O21" s="145"/>
      <c r="P21" s="145"/>
      <c r="Q21" s="145"/>
      <c r="R21" s="145"/>
    </row>
    <row r="22" spans="1:18" s="72" customFormat="1" ht="141" customHeight="1" x14ac:dyDescent="0.3">
      <c r="A22" s="85" t="s">
        <v>58</v>
      </c>
      <c r="B22" s="130" t="s">
        <v>162</v>
      </c>
      <c r="C22" s="75" t="s">
        <v>141</v>
      </c>
      <c r="D22" s="86" t="s">
        <v>181</v>
      </c>
      <c r="E22" s="86" t="s">
        <v>124</v>
      </c>
      <c r="F22" s="75" t="s">
        <v>80</v>
      </c>
      <c r="G22" s="87">
        <v>1</v>
      </c>
      <c r="H22" s="88">
        <v>45172</v>
      </c>
      <c r="I22" s="87">
        <v>0</v>
      </c>
      <c r="J22" s="87">
        <v>0</v>
      </c>
      <c r="K22" s="97">
        <v>166</v>
      </c>
      <c r="L22" s="97">
        <v>0</v>
      </c>
      <c r="M22" s="146">
        <v>0</v>
      </c>
      <c r="N22" s="145"/>
      <c r="O22" s="145"/>
      <c r="P22" s="145"/>
      <c r="Q22" s="145"/>
      <c r="R22" s="145"/>
    </row>
    <row r="23" spans="1:18" s="72" customFormat="1" ht="71.25" customHeight="1" x14ac:dyDescent="0.3">
      <c r="A23" s="99" t="s">
        <v>58</v>
      </c>
      <c r="B23" s="130" t="s">
        <v>162</v>
      </c>
      <c r="C23" s="100" t="s">
        <v>141</v>
      </c>
      <c r="D23" s="86" t="s">
        <v>158</v>
      </c>
      <c r="E23" s="101" t="s">
        <v>124</v>
      </c>
      <c r="F23" s="100" t="s">
        <v>80</v>
      </c>
      <c r="G23" s="102">
        <v>1</v>
      </c>
      <c r="H23" s="103">
        <v>45079</v>
      </c>
      <c r="I23" s="102">
        <v>0</v>
      </c>
      <c r="J23" s="102">
        <v>0</v>
      </c>
      <c r="K23" s="151">
        <v>50</v>
      </c>
      <c r="L23" s="97">
        <v>0</v>
      </c>
      <c r="M23" s="97">
        <v>0</v>
      </c>
      <c r="N23" s="145"/>
      <c r="O23" s="145"/>
      <c r="P23" s="145"/>
      <c r="Q23" s="145"/>
      <c r="R23" s="145"/>
    </row>
    <row r="24" spans="1:18" s="72" customFormat="1" ht="86.25" customHeight="1" x14ac:dyDescent="0.3">
      <c r="A24" s="99" t="s">
        <v>58</v>
      </c>
      <c r="B24" s="130" t="s">
        <v>162</v>
      </c>
      <c r="C24" s="100" t="s">
        <v>141</v>
      </c>
      <c r="D24" s="86" t="s">
        <v>172</v>
      </c>
      <c r="E24" s="101" t="s">
        <v>124</v>
      </c>
      <c r="F24" s="100" t="s">
        <v>80</v>
      </c>
      <c r="G24" s="102">
        <v>1</v>
      </c>
      <c r="H24" s="103">
        <v>45262</v>
      </c>
      <c r="I24" s="102">
        <v>0</v>
      </c>
      <c r="J24" s="102">
        <v>0</v>
      </c>
      <c r="K24" s="97">
        <v>150</v>
      </c>
      <c r="L24" s="97">
        <v>0</v>
      </c>
      <c r="M24" s="97">
        <v>0</v>
      </c>
      <c r="N24" s="145"/>
      <c r="O24" s="145"/>
      <c r="P24" s="145"/>
      <c r="Q24" s="145"/>
      <c r="R24" s="145"/>
    </row>
    <row r="25" spans="1:18" s="72" customFormat="1" ht="132" customHeight="1" x14ac:dyDescent="0.3">
      <c r="A25" s="99" t="s">
        <v>58</v>
      </c>
      <c r="B25" s="130" t="s">
        <v>162</v>
      </c>
      <c r="C25" s="100" t="s">
        <v>141</v>
      </c>
      <c r="D25" s="86" t="s">
        <v>175</v>
      </c>
      <c r="E25" s="101" t="s">
        <v>124</v>
      </c>
      <c r="F25" s="100" t="s">
        <v>80</v>
      </c>
      <c r="G25" s="102">
        <v>0</v>
      </c>
      <c r="H25" s="80" t="s">
        <v>97</v>
      </c>
      <c r="I25" s="102">
        <v>1</v>
      </c>
      <c r="J25" s="102">
        <v>0</v>
      </c>
      <c r="K25" s="97">
        <v>450</v>
      </c>
      <c r="L25" s="97">
        <v>100</v>
      </c>
      <c r="M25" s="97">
        <v>0</v>
      </c>
      <c r="N25" s="145"/>
      <c r="O25" s="145"/>
      <c r="P25" s="145"/>
      <c r="Q25" s="145"/>
      <c r="R25" s="145"/>
    </row>
    <row r="26" spans="1:18" s="72" customFormat="1" ht="171.75" customHeight="1" x14ac:dyDescent="0.3">
      <c r="A26" s="99" t="s">
        <v>58</v>
      </c>
      <c r="B26" s="130" t="s">
        <v>162</v>
      </c>
      <c r="C26" s="100" t="s">
        <v>141</v>
      </c>
      <c r="D26" s="86" t="s">
        <v>185</v>
      </c>
      <c r="E26" s="101" t="s">
        <v>124</v>
      </c>
      <c r="F26" s="100" t="s">
        <v>80</v>
      </c>
      <c r="G26" s="102">
        <v>0</v>
      </c>
      <c r="H26" s="80" t="s">
        <v>97</v>
      </c>
      <c r="I26" s="102">
        <v>1</v>
      </c>
      <c r="J26" s="102">
        <v>0</v>
      </c>
      <c r="K26" s="97">
        <v>363</v>
      </c>
      <c r="L26" s="97">
        <v>169</v>
      </c>
      <c r="M26" s="97">
        <v>0</v>
      </c>
      <c r="N26" s="145"/>
      <c r="O26" s="145"/>
      <c r="P26" s="145"/>
      <c r="Q26" s="145"/>
      <c r="R26" s="145"/>
    </row>
    <row r="27" spans="1:18" s="72" customFormat="1" ht="173.25" customHeight="1" x14ac:dyDescent="0.3">
      <c r="A27" s="99" t="s">
        <v>58</v>
      </c>
      <c r="B27" s="130" t="s">
        <v>162</v>
      </c>
      <c r="C27" s="100" t="s">
        <v>141</v>
      </c>
      <c r="D27" s="86" t="s">
        <v>184</v>
      </c>
      <c r="E27" s="101" t="s">
        <v>124</v>
      </c>
      <c r="F27" s="100" t="s">
        <v>80</v>
      </c>
      <c r="G27" s="102">
        <v>0</v>
      </c>
      <c r="H27" s="80" t="s">
        <v>97</v>
      </c>
      <c r="I27" s="102">
        <v>1</v>
      </c>
      <c r="J27" s="102">
        <v>0</v>
      </c>
      <c r="K27" s="97">
        <v>0</v>
      </c>
      <c r="L27" s="97">
        <v>395.65</v>
      </c>
      <c r="M27" s="97">
        <v>0</v>
      </c>
      <c r="N27" s="145"/>
      <c r="O27" s="145"/>
      <c r="P27" s="145"/>
      <c r="Q27" s="145"/>
      <c r="R27" s="145"/>
    </row>
    <row r="28" spans="1:18" s="72" customFormat="1" ht="65.25" customHeight="1" x14ac:dyDescent="0.3">
      <c r="A28" s="99" t="s">
        <v>58</v>
      </c>
      <c r="B28" s="130" t="s">
        <v>162</v>
      </c>
      <c r="C28" s="127" t="s">
        <v>141</v>
      </c>
      <c r="D28" s="86" t="s">
        <v>186</v>
      </c>
      <c r="E28" s="101" t="s">
        <v>124</v>
      </c>
      <c r="F28" s="127" t="s">
        <v>80</v>
      </c>
      <c r="G28" s="102">
        <v>0</v>
      </c>
      <c r="H28" s="80" t="s">
        <v>97</v>
      </c>
      <c r="I28" s="102">
        <v>1</v>
      </c>
      <c r="J28" s="102">
        <v>0</v>
      </c>
      <c r="K28" s="97">
        <v>641.45000000000005</v>
      </c>
      <c r="L28" s="97">
        <v>348</v>
      </c>
      <c r="M28" s="97">
        <v>0</v>
      </c>
      <c r="N28" s="145"/>
      <c r="O28" s="145"/>
      <c r="P28" s="145"/>
      <c r="Q28" s="145"/>
      <c r="R28" s="145"/>
    </row>
    <row r="29" spans="1:18" s="72" customFormat="1" ht="93.75" customHeight="1" x14ac:dyDescent="0.3">
      <c r="A29" s="99" t="s">
        <v>58</v>
      </c>
      <c r="B29" s="130" t="s">
        <v>162</v>
      </c>
      <c r="C29" s="127" t="s">
        <v>141</v>
      </c>
      <c r="D29" s="86" t="s">
        <v>182</v>
      </c>
      <c r="E29" s="101" t="s">
        <v>124</v>
      </c>
      <c r="F29" s="127" t="s">
        <v>80</v>
      </c>
      <c r="G29" s="102">
        <v>0</v>
      </c>
      <c r="H29" s="80" t="s">
        <v>97</v>
      </c>
      <c r="I29" s="102">
        <v>1</v>
      </c>
      <c r="J29" s="102">
        <v>0</v>
      </c>
      <c r="K29" s="97">
        <v>31.2</v>
      </c>
      <c r="L29" s="97">
        <v>100</v>
      </c>
      <c r="M29" s="97">
        <v>0</v>
      </c>
      <c r="N29" s="145"/>
      <c r="O29" s="145"/>
      <c r="P29" s="145"/>
      <c r="Q29" s="145"/>
      <c r="R29" s="145"/>
    </row>
    <row r="30" spans="1:18" s="72" customFormat="1" ht="111.75" customHeight="1" x14ac:dyDescent="0.3">
      <c r="A30" s="99" t="s">
        <v>58</v>
      </c>
      <c r="B30" s="130" t="s">
        <v>162</v>
      </c>
      <c r="C30" s="106" t="s">
        <v>141</v>
      </c>
      <c r="D30" s="86" t="s">
        <v>183</v>
      </c>
      <c r="E30" s="101" t="s">
        <v>124</v>
      </c>
      <c r="F30" s="106" t="s">
        <v>80</v>
      </c>
      <c r="G30" s="102">
        <v>0</v>
      </c>
      <c r="H30" s="80" t="s">
        <v>97</v>
      </c>
      <c r="I30" s="102">
        <v>1</v>
      </c>
      <c r="J30" s="102">
        <v>0</v>
      </c>
      <c r="K30" s="97">
        <v>664.33</v>
      </c>
      <c r="L30" s="97">
        <v>200</v>
      </c>
      <c r="M30" s="97">
        <v>0</v>
      </c>
      <c r="N30" s="145"/>
      <c r="O30" s="145"/>
      <c r="P30" s="145"/>
      <c r="Q30" s="145"/>
      <c r="R30" s="145"/>
    </row>
    <row r="31" spans="1:18" s="72" customFormat="1" ht="67.5" customHeight="1" x14ac:dyDescent="0.3">
      <c r="A31" s="99" t="s">
        <v>58</v>
      </c>
      <c r="B31" s="130" t="s">
        <v>162</v>
      </c>
      <c r="C31" s="106" t="s">
        <v>141</v>
      </c>
      <c r="D31" s="86" t="s">
        <v>157</v>
      </c>
      <c r="E31" s="101" t="s">
        <v>124</v>
      </c>
      <c r="F31" s="106" t="s">
        <v>80</v>
      </c>
      <c r="G31" s="102">
        <v>0</v>
      </c>
      <c r="H31" s="80" t="s">
        <v>97</v>
      </c>
      <c r="I31" s="102">
        <v>0</v>
      </c>
      <c r="J31" s="102">
        <v>1</v>
      </c>
      <c r="K31" s="97">
        <v>0</v>
      </c>
      <c r="L31" s="97">
        <v>0</v>
      </c>
      <c r="M31" s="97">
        <v>3351.6</v>
      </c>
      <c r="N31" s="145"/>
      <c r="O31" s="145"/>
      <c r="P31" s="145"/>
      <c r="Q31" s="145"/>
      <c r="R31" s="145"/>
    </row>
    <row r="32" spans="1:18" s="72" customFormat="1" ht="75" customHeight="1" x14ac:dyDescent="0.3">
      <c r="A32" s="99" t="s">
        <v>58</v>
      </c>
      <c r="B32" s="128" t="s">
        <v>162</v>
      </c>
      <c r="C32" s="127" t="s">
        <v>141</v>
      </c>
      <c r="D32" s="101" t="s">
        <v>156</v>
      </c>
      <c r="E32" s="101" t="s">
        <v>124</v>
      </c>
      <c r="F32" s="127" t="s">
        <v>80</v>
      </c>
      <c r="G32" s="102">
        <v>0</v>
      </c>
      <c r="H32" s="80" t="s">
        <v>97</v>
      </c>
      <c r="I32" s="102">
        <v>2</v>
      </c>
      <c r="J32" s="102">
        <v>1</v>
      </c>
      <c r="K32" s="97">
        <v>0</v>
      </c>
      <c r="L32" s="97">
        <v>1063</v>
      </c>
      <c r="M32" s="97">
        <v>913</v>
      </c>
      <c r="N32" s="145"/>
      <c r="O32" s="145"/>
      <c r="P32" s="145"/>
      <c r="Q32" s="145"/>
      <c r="R32" s="145"/>
    </row>
    <row r="33" spans="1:18" s="72" customFormat="1" ht="60.75" customHeight="1" x14ac:dyDescent="0.3">
      <c r="A33" s="85" t="s">
        <v>58</v>
      </c>
      <c r="B33" s="128" t="s">
        <v>162</v>
      </c>
      <c r="C33" s="75" t="s">
        <v>141</v>
      </c>
      <c r="D33" s="98" t="s">
        <v>174</v>
      </c>
      <c r="E33" s="86" t="s">
        <v>124</v>
      </c>
      <c r="F33" s="75" t="s">
        <v>80</v>
      </c>
      <c r="G33" s="87">
        <v>0</v>
      </c>
      <c r="H33" s="80" t="s">
        <v>97</v>
      </c>
      <c r="I33" s="87">
        <v>1</v>
      </c>
      <c r="J33" s="87">
        <v>1</v>
      </c>
      <c r="K33" s="97">
        <v>0</v>
      </c>
      <c r="L33" s="97">
        <v>50</v>
      </c>
      <c r="M33" s="97">
        <v>50</v>
      </c>
      <c r="N33" s="145"/>
      <c r="O33" s="145"/>
      <c r="P33" s="145"/>
      <c r="Q33" s="145"/>
      <c r="R33" s="145"/>
    </row>
    <row r="34" spans="1:18" s="72" customFormat="1" ht="57" customHeight="1" x14ac:dyDescent="0.3">
      <c r="A34" s="85" t="s">
        <v>58</v>
      </c>
      <c r="B34" s="128" t="s">
        <v>162</v>
      </c>
      <c r="C34" s="75" t="s">
        <v>141</v>
      </c>
      <c r="D34" s="86" t="s">
        <v>173</v>
      </c>
      <c r="E34" s="86" t="s">
        <v>124</v>
      </c>
      <c r="F34" s="75" t="s">
        <v>80</v>
      </c>
      <c r="G34" s="87">
        <v>0</v>
      </c>
      <c r="H34" s="80" t="s">
        <v>97</v>
      </c>
      <c r="I34" s="87">
        <v>1</v>
      </c>
      <c r="J34" s="87">
        <v>1</v>
      </c>
      <c r="K34" s="97">
        <v>0</v>
      </c>
      <c r="L34" s="97">
        <v>150</v>
      </c>
      <c r="M34" s="97">
        <v>150</v>
      </c>
      <c r="N34" s="145"/>
      <c r="O34" s="145"/>
      <c r="P34" s="145"/>
      <c r="Q34" s="145"/>
      <c r="R34" s="145"/>
    </row>
    <row r="35" spans="1:18" ht="75.75" customHeight="1" x14ac:dyDescent="0.3">
      <c r="A35" s="122" t="s">
        <v>58</v>
      </c>
      <c r="B35" s="123">
        <v>94212</v>
      </c>
      <c r="C35" s="123" t="s">
        <v>97</v>
      </c>
      <c r="D35" s="124" t="s">
        <v>165</v>
      </c>
      <c r="E35" s="124" t="s">
        <v>137</v>
      </c>
      <c r="F35" s="123" t="s">
        <v>80</v>
      </c>
      <c r="G35" s="125">
        <f>G36</f>
        <v>1</v>
      </c>
      <c r="H35" s="126" t="s">
        <v>97</v>
      </c>
      <c r="I35" s="125" t="str">
        <f t="shared" ref="I35:J35" si="0">I36</f>
        <v>1</v>
      </c>
      <c r="J35" s="125" t="str">
        <f t="shared" si="0"/>
        <v>1</v>
      </c>
      <c r="K35" s="144">
        <f>K36</f>
        <v>1205</v>
      </c>
      <c r="L35" s="144">
        <f t="shared" ref="L35:M35" si="1">L36</f>
        <v>1205</v>
      </c>
      <c r="M35" s="144">
        <f t="shared" si="1"/>
        <v>1205</v>
      </c>
      <c r="N35" s="145"/>
      <c r="O35" s="145"/>
      <c r="P35" s="145"/>
      <c r="Q35" s="145"/>
      <c r="R35" s="145"/>
    </row>
    <row r="36" spans="1:18" ht="79.5" customHeight="1" x14ac:dyDescent="0.3">
      <c r="A36" s="85" t="s">
        <v>58</v>
      </c>
      <c r="B36" s="128" t="s">
        <v>163</v>
      </c>
      <c r="C36" s="75" t="s">
        <v>141</v>
      </c>
      <c r="D36" s="86" t="s">
        <v>126</v>
      </c>
      <c r="E36" s="86" t="s">
        <v>137</v>
      </c>
      <c r="F36" s="129" t="s">
        <v>80</v>
      </c>
      <c r="G36" s="87">
        <v>1</v>
      </c>
      <c r="H36" s="88">
        <v>45261</v>
      </c>
      <c r="I36" s="87" t="s">
        <v>143</v>
      </c>
      <c r="J36" s="102" t="s">
        <v>143</v>
      </c>
      <c r="K36" s="146">
        <v>1205</v>
      </c>
      <c r="L36" s="97">
        <v>1205</v>
      </c>
      <c r="M36" s="97">
        <v>1205</v>
      </c>
      <c r="N36" s="145"/>
      <c r="O36" s="145"/>
      <c r="P36" s="145"/>
      <c r="Q36" s="145"/>
      <c r="R36" s="145"/>
    </row>
    <row r="37" spans="1:18" ht="105.75" customHeight="1" x14ac:dyDescent="0.3">
      <c r="A37" s="114" t="s">
        <v>59</v>
      </c>
      <c r="B37" s="115" t="s">
        <v>97</v>
      </c>
      <c r="C37" s="115" t="s">
        <v>97</v>
      </c>
      <c r="D37" s="116" t="s">
        <v>180</v>
      </c>
      <c r="E37" s="116" t="s">
        <v>164</v>
      </c>
      <c r="F37" s="115" t="s">
        <v>80</v>
      </c>
      <c r="G37" s="117">
        <f>G38</f>
        <v>15</v>
      </c>
      <c r="H37" s="118">
        <v>45262</v>
      </c>
      <c r="I37" s="117">
        <f>I38</f>
        <v>15</v>
      </c>
      <c r="J37" s="117">
        <f t="shared" ref="J37:M37" si="2">J38</f>
        <v>10</v>
      </c>
      <c r="K37" s="119">
        <f t="shared" si="2"/>
        <v>79046.009999999995</v>
      </c>
      <c r="L37" s="119">
        <f t="shared" si="2"/>
        <v>78515.740000000005</v>
      </c>
      <c r="M37" s="119">
        <f t="shared" si="2"/>
        <v>82825.14</v>
      </c>
      <c r="N37" s="145"/>
      <c r="O37" s="145"/>
      <c r="P37" s="145"/>
      <c r="Q37" s="145"/>
      <c r="R37" s="145"/>
    </row>
    <row r="38" spans="1:18" ht="106.5" customHeight="1" x14ac:dyDescent="0.3">
      <c r="A38" s="99" t="s">
        <v>59</v>
      </c>
      <c r="B38" s="127">
        <v>94219</v>
      </c>
      <c r="C38" s="121" t="s">
        <v>161</v>
      </c>
      <c r="D38" s="101" t="s">
        <v>160</v>
      </c>
      <c r="E38" s="101" t="s">
        <v>164</v>
      </c>
      <c r="F38" s="121" t="s">
        <v>80</v>
      </c>
      <c r="G38" s="102">
        <v>15</v>
      </c>
      <c r="H38" s="103">
        <v>45261</v>
      </c>
      <c r="I38" s="102">
        <v>15</v>
      </c>
      <c r="J38" s="102">
        <v>10</v>
      </c>
      <c r="K38" s="146">
        <v>79046.009999999995</v>
      </c>
      <c r="L38" s="97">
        <v>78515.740000000005</v>
      </c>
      <c r="M38" s="97">
        <v>82825.14</v>
      </c>
      <c r="N38" s="145"/>
      <c r="O38" s="145"/>
      <c r="P38" s="145"/>
      <c r="Q38" s="145"/>
      <c r="R38" s="145"/>
    </row>
    <row r="39" spans="1:18" ht="78.75" customHeight="1" x14ac:dyDescent="0.3">
      <c r="A39" s="131" t="s">
        <v>89</v>
      </c>
      <c r="B39" s="149" t="s">
        <v>97</v>
      </c>
      <c r="C39" s="138" t="s">
        <v>97</v>
      </c>
      <c r="D39" s="139" t="s">
        <v>138</v>
      </c>
      <c r="E39" s="140" t="s">
        <v>124</v>
      </c>
      <c r="F39" s="138" t="s">
        <v>80</v>
      </c>
      <c r="G39" s="141">
        <f>G40</f>
        <v>2</v>
      </c>
      <c r="H39" s="142" t="s">
        <v>97</v>
      </c>
      <c r="I39" s="141">
        <f t="shared" ref="I39:M39" si="3">I40</f>
        <v>0</v>
      </c>
      <c r="J39" s="141">
        <f t="shared" si="3"/>
        <v>0</v>
      </c>
      <c r="K39" s="150">
        <f t="shared" si="3"/>
        <v>2554.9299999999998</v>
      </c>
      <c r="L39" s="143">
        <f t="shared" si="3"/>
        <v>0</v>
      </c>
      <c r="M39" s="143">
        <f t="shared" si="3"/>
        <v>0</v>
      </c>
      <c r="N39" s="145"/>
      <c r="O39" s="145"/>
      <c r="P39" s="145"/>
      <c r="Q39" s="145"/>
      <c r="R39" s="145"/>
    </row>
    <row r="40" spans="1:18" s="82" customFormat="1" ht="87.75" customHeight="1" x14ac:dyDescent="0.2">
      <c r="A40" s="77" t="s">
        <v>89</v>
      </c>
      <c r="B40" s="128" t="s">
        <v>166</v>
      </c>
      <c r="C40" s="78" t="s">
        <v>97</v>
      </c>
      <c r="D40" s="84" t="s">
        <v>138</v>
      </c>
      <c r="E40" s="79" t="s">
        <v>124</v>
      </c>
      <c r="F40" s="78" t="s">
        <v>80</v>
      </c>
      <c r="G40" s="90">
        <v>2</v>
      </c>
      <c r="H40" s="88">
        <v>45290</v>
      </c>
      <c r="I40" s="90">
        <v>0</v>
      </c>
      <c r="J40" s="90">
        <f>SUM(J42:J42)</f>
        <v>0</v>
      </c>
      <c r="K40" s="147">
        <f>K41+K42</f>
        <v>2554.9299999999998</v>
      </c>
      <c r="L40" s="96">
        <f>SUM(L42:L42)</f>
        <v>0</v>
      </c>
      <c r="M40" s="96">
        <f>SUM(M42:M42)</f>
        <v>0</v>
      </c>
      <c r="N40" s="145"/>
      <c r="O40" s="145"/>
      <c r="P40" s="145"/>
      <c r="Q40" s="145"/>
      <c r="R40" s="145"/>
    </row>
    <row r="41" spans="1:18" s="82" customFormat="1" ht="87.75" customHeight="1" x14ac:dyDescent="0.2">
      <c r="A41" s="77" t="s">
        <v>89</v>
      </c>
      <c r="B41" s="128" t="s">
        <v>166</v>
      </c>
      <c r="C41" s="75" t="s">
        <v>141</v>
      </c>
      <c r="D41" s="152" t="s">
        <v>187</v>
      </c>
      <c r="E41" s="101" t="s">
        <v>124</v>
      </c>
      <c r="F41" s="127" t="s">
        <v>80</v>
      </c>
      <c r="G41" s="102">
        <v>1</v>
      </c>
      <c r="H41" s="103">
        <v>45291</v>
      </c>
      <c r="I41" s="102">
        <v>0</v>
      </c>
      <c r="J41" s="102">
        <v>0</v>
      </c>
      <c r="K41" s="97">
        <v>2514.9299999999998</v>
      </c>
      <c r="L41" s="154">
        <v>0</v>
      </c>
      <c r="M41" s="154">
        <v>0</v>
      </c>
      <c r="N41" s="145"/>
      <c r="O41" s="145"/>
      <c r="P41" s="145"/>
      <c r="Q41" s="145"/>
      <c r="R41" s="145"/>
    </row>
    <row r="42" spans="1:18" s="71" customFormat="1" ht="99" customHeight="1" x14ac:dyDescent="0.2">
      <c r="A42" s="85" t="s">
        <v>89</v>
      </c>
      <c r="B42" s="128" t="s">
        <v>166</v>
      </c>
      <c r="C42" s="75" t="s">
        <v>141</v>
      </c>
      <c r="D42" s="153" t="s">
        <v>188</v>
      </c>
      <c r="E42" s="101" t="s">
        <v>124</v>
      </c>
      <c r="F42" s="127" t="s">
        <v>80</v>
      </c>
      <c r="G42" s="102">
        <v>1</v>
      </c>
      <c r="H42" s="103">
        <v>45261</v>
      </c>
      <c r="I42" s="102">
        <v>0</v>
      </c>
      <c r="J42" s="102">
        <v>0</v>
      </c>
      <c r="K42" s="97">
        <v>40</v>
      </c>
      <c r="L42" s="97">
        <v>0</v>
      </c>
      <c r="M42" s="97">
        <v>0</v>
      </c>
      <c r="N42" s="145"/>
      <c r="O42" s="145"/>
      <c r="P42" s="145"/>
      <c r="Q42" s="145"/>
      <c r="R42" s="145"/>
    </row>
    <row r="43" spans="1:18" s="71" customFormat="1" ht="173.25" customHeight="1" x14ac:dyDescent="0.2">
      <c r="A43" s="92" t="s">
        <v>159</v>
      </c>
      <c r="B43" s="93" t="s">
        <v>97</v>
      </c>
      <c r="C43" s="93" t="s">
        <v>97</v>
      </c>
      <c r="D43" s="120" t="s">
        <v>88</v>
      </c>
      <c r="E43" s="137" t="s">
        <v>139</v>
      </c>
      <c r="F43" s="93" t="s">
        <v>80</v>
      </c>
      <c r="G43" s="94">
        <f>G44</f>
        <v>230</v>
      </c>
      <c r="H43" s="95" t="s">
        <v>97</v>
      </c>
      <c r="I43" s="94">
        <f>I44</f>
        <v>2230</v>
      </c>
      <c r="J43" s="94">
        <f>J44</f>
        <v>2230</v>
      </c>
      <c r="K43" s="132">
        <f t="shared" ref="K43:M43" si="4">K44</f>
        <v>798.8</v>
      </c>
      <c r="L43" s="132">
        <f>L44</f>
        <v>2798.8</v>
      </c>
      <c r="M43" s="132">
        <f t="shared" si="4"/>
        <v>2798.8</v>
      </c>
      <c r="N43" s="145"/>
      <c r="O43" s="145"/>
      <c r="P43" s="145"/>
      <c r="Q43" s="145"/>
      <c r="R43" s="145"/>
    </row>
    <row r="44" spans="1:18" s="82" customFormat="1" ht="181.5" customHeight="1" x14ac:dyDescent="0.2">
      <c r="A44" s="77" t="s">
        <v>159</v>
      </c>
      <c r="B44" s="127">
        <v>94214</v>
      </c>
      <c r="C44" s="78" t="s">
        <v>97</v>
      </c>
      <c r="D44" s="113" t="s">
        <v>167</v>
      </c>
      <c r="E44" s="89" t="s">
        <v>139</v>
      </c>
      <c r="F44" s="78" t="s">
        <v>80</v>
      </c>
      <c r="G44" s="90">
        <f>SUM(G45:G46)</f>
        <v>230</v>
      </c>
      <c r="H44" s="91" t="s">
        <v>97</v>
      </c>
      <c r="I44" s="90">
        <f>SUM(I45:I46)</f>
        <v>2230</v>
      </c>
      <c r="J44" s="90">
        <f>SUM(J45:J46)</f>
        <v>2230</v>
      </c>
      <c r="K44" s="148">
        <f>SUM(K45:K46)</f>
        <v>798.8</v>
      </c>
      <c r="L44" s="96">
        <f>SUM(L45:L46)</f>
        <v>2798.8</v>
      </c>
      <c r="M44" s="96">
        <f>SUM(M45:M46)</f>
        <v>2798.8</v>
      </c>
      <c r="N44" s="145"/>
      <c r="O44" s="145"/>
      <c r="P44" s="145"/>
      <c r="Q44" s="145"/>
      <c r="R44" s="145"/>
    </row>
    <row r="45" spans="1:18" s="71" customFormat="1" ht="105.75" customHeight="1" x14ac:dyDescent="0.2">
      <c r="A45" s="85" t="s">
        <v>159</v>
      </c>
      <c r="B45" s="127">
        <v>94214</v>
      </c>
      <c r="C45" s="75" t="s">
        <v>106</v>
      </c>
      <c r="D45" s="86" t="s">
        <v>103</v>
      </c>
      <c r="E45" s="86" t="s">
        <v>127</v>
      </c>
      <c r="F45" s="75" t="s">
        <v>80</v>
      </c>
      <c r="G45" s="102">
        <v>230</v>
      </c>
      <c r="H45" s="88">
        <v>45261</v>
      </c>
      <c r="I45" s="102">
        <v>230</v>
      </c>
      <c r="J45" s="102">
        <v>230</v>
      </c>
      <c r="K45" s="146">
        <v>798.8</v>
      </c>
      <c r="L45" s="97">
        <v>2198.8000000000002</v>
      </c>
      <c r="M45" s="97">
        <v>2198.8000000000002</v>
      </c>
      <c r="N45" s="145"/>
      <c r="O45" s="145"/>
      <c r="P45" s="145"/>
      <c r="Q45" s="145"/>
      <c r="R45" s="145"/>
    </row>
    <row r="46" spans="1:18" s="71" customFormat="1" ht="143.25" customHeight="1" x14ac:dyDescent="0.2">
      <c r="A46" s="85" t="s">
        <v>159</v>
      </c>
      <c r="B46" s="127">
        <v>94214</v>
      </c>
      <c r="C46" s="75" t="s">
        <v>106</v>
      </c>
      <c r="D46" s="86" t="s">
        <v>88</v>
      </c>
      <c r="E46" s="86" t="s">
        <v>128</v>
      </c>
      <c r="F46" s="75" t="s">
        <v>80</v>
      </c>
      <c r="G46" s="87">
        <v>0</v>
      </c>
      <c r="H46" s="88">
        <v>45261</v>
      </c>
      <c r="I46" s="87">
        <v>2000</v>
      </c>
      <c r="J46" s="87">
        <v>2000</v>
      </c>
      <c r="K46" s="146">
        <v>0</v>
      </c>
      <c r="L46" s="97">
        <v>600</v>
      </c>
      <c r="M46" s="97">
        <v>600</v>
      </c>
      <c r="N46" s="145"/>
      <c r="O46" s="145"/>
      <c r="P46" s="145"/>
      <c r="Q46" s="145"/>
      <c r="R46" s="145"/>
    </row>
    <row r="47" spans="1:18" x14ac:dyDescent="0.3">
      <c r="C47" s="157" t="s">
        <v>151</v>
      </c>
      <c r="D47" s="157"/>
      <c r="E47" s="157"/>
      <c r="F47" s="157"/>
      <c r="G47" s="157"/>
      <c r="H47" s="157"/>
      <c r="K47" s="72"/>
    </row>
    <row r="48" spans="1:18" x14ac:dyDescent="0.3">
      <c r="K48" s="72"/>
    </row>
    <row r="49" spans="11:11" x14ac:dyDescent="0.3">
      <c r="K49" s="72"/>
    </row>
    <row r="50" spans="11:11" x14ac:dyDescent="0.3">
      <c r="K50" s="72"/>
    </row>
    <row r="51" spans="11:11" x14ac:dyDescent="0.3">
      <c r="K51" s="72"/>
    </row>
    <row r="52" spans="11:11" x14ac:dyDescent="0.3">
      <c r="K52" s="72"/>
    </row>
    <row r="53" spans="11:11" x14ac:dyDescent="0.3">
      <c r="K53" s="72"/>
    </row>
    <row r="54" spans="11:11" x14ac:dyDescent="0.3">
      <c r="K54" s="72"/>
    </row>
    <row r="55" spans="11:11" x14ac:dyDescent="0.3">
      <c r="K55" s="72"/>
    </row>
    <row r="56" spans="11:11" x14ac:dyDescent="0.3">
      <c r="K56" s="72"/>
    </row>
    <row r="57" spans="11:11" x14ac:dyDescent="0.3">
      <c r="K57" s="72"/>
    </row>
    <row r="58" spans="11:11" x14ac:dyDescent="0.3">
      <c r="K58" s="72"/>
    </row>
    <row r="59" spans="11:11" x14ac:dyDescent="0.3">
      <c r="K59" s="72"/>
    </row>
    <row r="60" spans="11:11" x14ac:dyDescent="0.3">
      <c r="K60" s="72"/>
    </row>
    <row r="61" spans="11:11" x14ac:dyDescent="0.3">
      <c r="K61" s="72"/>
    </row>
    <row r="62" spans="11:11" x14ac:dyDescent="0.3">
      <c r="K62" s="72"/>
    </row>
    <row r="63" spans="11:11" x14ac:dyDescent="0.3">
      <c r="K63" s="72"/>
    </row>
    <row r="64" spans="11:11" x14ac:dyDescent="0.3">
      <c r="K64" s="72"/>
    </row>
    <row r="65" spans="11:11" x14ac:dyDescent="0.3">
      <c r="K65" s="72"/>
    </row>
    <row r="66" spans="11:11" x14ac:dyDescent="0.3">
      <c r="K66" s="72"/>
    </row>
    <row r="67" spans="11:11" x14ac:dyDescent="0.3">
      <c r="K67" s="72"/>
    </row>
    <row r="68" spans="11:11" x14ac:dyDescent="0.3">
      <c r="K68" s="72"/>
    </row>
  </sheetData>
  <autoFilter ref="A10:P47"/>
  <mergeCells count="19">
    <mergeCell ref="K7:K9"/>
    <mergeCell ref="J1:M1"/>
    <mergeCell ref="J2:M2"/>
    <mergeCell ref="A3:K3"/>
    <mergeCell ref="A4:M4"/>
    <mergeCell ref="A6:A9"/>
    <mergeCell ref="B6:B9"/>
    <mergeCell ref="C6:C9"/>
    <mergeCell ref="D6:D9"/>
    <mergeCell ref="K6:M6"/>
    <mergeCell ref="E7:E9"/>
    <mergeCell ref="L7:L9"/>
    <mergeCell ref="M7:M9"/>
    <mergeCell ref="G8:H8"/>
    <mergeCell ref="I8:I9"/>
    <mergeCell ref="J8:J9"/>
    <mergeCell ref="C47:H47"/>
    <mergeCell ref="F7:F9"/>
    <mergeCell ref="G7:J7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65" fitToHeight="0" orientation="landscape" r:id="rId1"/>
  <headerFooter differentFirst="1">
    <oddHeader>&amp;C&amp;P&amp;R&amp;P</oddHeader>
  </headerFooter>
  <rowBreaks count="3" manualBreakCount="3">
    <brk id="18" max="12" man="1"/>
    <brk id="26" max="12" man="1"/>
    <brk id="3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61" t="s">
        <v>48</v>
      </c>
      <c r="B1" s="161" t="s">
        <v>4</v>
      </c>
      <c r="C1" s="161" t="s">
        <v>49</v>
      </c>
      <c r="D1" s="161" t="s">
        <v>50</v>
      </c>
      <c r="E1" s="161"/>
      <c r="F1" s="161" t="s">
        <v>53</v>
      </c>
      <c r="G1" s="161" t="s">
        <v>17</v>
      </c>
      <c r="H1" s="161"/>
      <c r="I1" s="161"/>
      <c r="J1" s="161"/>
      <c r="K1" s="161" t="s">
        <v>12</v>
      </c>
      <c r="L1" s="161"/>
      <c r="M1" s="161"/>
      <c r="N1" s="161"/>
      <c r="O1" s="161"/>
    </row>
    <row r="2" spans="1:15" ht="51" x14ac:dyDescent="0.2">
      <c r="A2" s="161"/>
      <c r="B2" s="161"/>
      <c r="C2" s="161"/>
      <c r="D2" s="10" t="s">
        <v>51</v>
      </c>
      <c r="E2" s="10" t="s">
        <v>52</v>
      </c>
      <c r="F2" s="161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62" t="s">
        <v>55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85</v>
      </c>
    </row>
    <row r="2" spans="1:17" x14ac:dyDescent="0.2">
      <c r="A2" t="s">
        <v>86</v>
      </c>
    </row>
    <row r="5" spans="1:17" ht="64.5" customHeight="1" x14ac:dyDescent="0.2">
      <c r="A5" s="161" t="s">
        <v>3</v>
      </c>
      <c r="B5" s="161" t="s">
        <v>4</v>
      </c>
      <c r="C5" s="161" t="s">
        <v>10</v>
      </c>
      <c r="D5" s="161" t="s">
        <v>6</v>
      </c>
      <c r="E5" s="161" t="s">
        <v>17</v>
      </c>
      <c r="F5" s="161"/>
      <c r="G5" s="161"/>
      <c r="H5" s="161"/>
      <c r="I5" s="161"/>
      <c r="J5" s="161"/>
      <c r="K5" s="161" t="s">
        <v>37</v>
      </c>
      <c r="L5" s="161"/>
      <c r="M5" s="161"/>
      <c r="N5" s="161"/>
      <c r="O5" s="161"/>
      <c r="P5" s="163" t="s">
        <v>45</v>
      </c>
    </row>
    <row r="6" spans="1:17" ht="76.5" x14ac:dyDescent="0.2">
      <c r="A6" s="161"/>
      <c r="B6" s="161"/>
      <c r="C6" s="161"/>
      <c r="D6" s="161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64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План с правками ОЛ</vt:lpstr>
      <vt:lpstr>План</vt:lpstr>
      <vt:lpstr>Приложение 5</vt:lpstr>
      <vt:lpstr>пример</vt:lpstr>
      <vt:lpstr>квартальный отчет Вариант 1</vt:lpstr>
      <vt:lpstr>План!Заголовки_для_печати</vt:lpstr>
      <vt:lpstr>План!Область_печати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User</cp:lastModifiedBy>
  <cp:lastPrinted>2023-07-14T08:45:13Z</cp:lastPrinted>
  <dcterms:created xsi:type="dcterms:W3CDTF">2020-09-17T13:48:54Z</dcterms:created>
  <dcterms:modified xsi:type="dcterms:W3CDTF">2023-08-09T15:16:34Z</dcterms:modified>
</cp:coreProperties>
</file>